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D2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User:
720,0э/э,
1973,8 т/э
400,2 вода</t>
        </r>
      </text>
    </comment>
    <comment ref="E2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720,0э/э,
1973,8 т/э
400,2 вода</t>
        </r>
      </text>
    </comment>
    <comment ref="E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финист 3,5 мусор 10
б/усл-11
,5
</t>
        </r>
      </text>
    </comment>
  </commentList>
</comments>
</file>

<file path=xl/sharedStrings.xml><?xml version="1.0" encoding="utf-8"?>
<sst xmlns="http://schemas.openxmlformats.org/spreadsheetml/2006/main" count="43" uniqueCount="39">
  <si>
    <t>Специфика</t>
  </si>
  <si>
    <t>Наименование расходов</t>
  </si>
  <si>
    <t>План по месяцам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</si>
  <si>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</si>
  <si>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</si>
  <si>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</si>
  <si>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</si>
  <si>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</si>
  <si>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</si>
  <si>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</si>
  <si>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</si>
  <si>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</si>
  <si>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</si>
  <si>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</si>
  <si>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</si>
  <si>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Общеобразовательное обучение</t>
  </si>
  <si>
    <t>Оплата труда</t>
  </si>
  <si>
    <t>Компенсационные выплаты</t>
  </si>
  <si>
    <t>Социальный налог</t>
  </si>
  <si>
    <t>Социальные отчисления  в ГФСС</t>
  </si>
  <si>
    <t>Приобретение прочих товаров</t>
  </si>
  <si>
    <t>Оплата коммунальных услуг</t>
  </si>
  <si>
    <t>Оплата услуг связи</t>
  </si>
  <si>
    <t>Прочие услуги и работы</t>
  </si>
  <si>
    <t>Затраты Фонда всеобщего обязательного среднего образования</t>
  </si>
  <si>
    <t>Прочие текущие затраты</t>
  </si>
  <si>
    <t>Трансферты физическим лицам</t>
  </si>
  <si>
    <t xml:space="preserve">Капитальный ремонт зданий, сооружений </t>
  </si>
  <si>
    <t>Отчисления обязательное социальное медицинское страхование</t>
  </si>
  <si>
    <t>Командировочные и служебные разъезды внутри страны</t>
  </si>
  <si>
    <t xml:space="preserve">Приобретение машин, оборудования, инструментов, производственного и хозяйственного инвентаря </t>
  </si>
  <si>
    <t>067</t>
  </si>
  <si>
    <t>Капитальные расходы подведомственных государственных учреждений и организаций</t>
  </si>
  <si>
    <t>003</t>
  </si>
  <si>
    <t>За счет средств местного бюджета</t>
  </si>
  <si>
    <t>011</t>
  </si>
  <si>
    <t>За счет трансфертов из Республиканского бюджета</t>
  </si>
  <si>
    <t>План финансирования на 1 декабря 2018 года</t>
  </si>
  <si>
    <t>Финансовый  план                         на 2018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</si>
</sst>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#,##0.0_р_."/>
    <numFmt numFmtId="190" formatCode="0.0"/>
    <numFmt numFmtId="191" formatCode="#,##0.0"/>
  </numFmts>
  <fonts count="51">
    <font>
      <sz val="10"/>
      <name val="Arial"/>
      <family val="0"/>
    </font>
    <font>
      <b/>
      <sz val="14"/>
      <name val="Arial"/>
      <family val="2"/>
    </font>
    <font>
      <b/>
      <i/>
      <u val="single"/>
      <sz val="14"/>
      <name val="Arial"/>
      <family val="2"/>
    </font>
    <font>
      <sz val="14"/>
      <name val="Arial"/>
      <family val="0"/>
    </font>
    <font>
      <i/>
      <sz val="14"/>
      <name val="Arial"/>
      <family val="2"/>
    </font>
    <font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Arial"/>
      <family val="2"/>
    </font>
    <font>
      <sz val="12"/>
      <name val="Arial Cyr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3" fillId="6" borderId="0" xfId="0" applyFont="1" applyFill="1" applyAlignment="1">
      <alignment/>
    </xf>
    <xf numFmtId="0" fontId="0" fillId="6" borderId="0" xfId="0" applyFill="1" applyAlignment="1">
      <alignment/>
    </xf>
    <xf numFmtId="188" fontId="5" fillId="0" borderId="10" xfId="0" applyNumberFormat="1" applyFont="1" applyFill="1" applyBorder="1" applyAlignment="1">
      <alignment horizontal="center" vertical="top" wrapText="1"/>
    </xf>
    <xf numFmtId="188" fontId="0" fillId="0" borderId="10" xfId="0" applyNumberFormat="1" applyFont="1" applyFill="1" applyBorder="1" applyAlignment="1">
      <alignment horizontal="left" vertical="top" wrapText="1"/>
    </xf>
    <xf numFmtId="189" fontId="6" fillId="0" borderId="10" xfId="0" applyNumberFormat="1" applyFont="1" applyFill="1" applyBorder="1" applyAlignment="1">
      <alignment vertical="top" wrapText="1"/>
    </xf>
    <xf numFmtId="190" fontId="7" fillId="0" borderId="10" xfId="0" applyNumberFormat="1" applyFont="1" applyFill="1" applyBorder="1" applyAlignment="1">
      <alignment horizontal="right"/>
    </xf>
    <xf numFmtId="190" fontId="8" fillId="0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189" fontId="0" fillId="0" borderId="0" xfId="0" applyNumberFormat="1" applyAlignment="1">
      <alignment/>
    </xf>
    <xf numFmtId="188" fontId="31" fillId="0" borderId="12" xfId="0" applyNumberFormat="1" applyFont="1" applyFill="1" applyBorder="1" applyAlignment="1">
      <alignment horizontal="center" vertical="center"/>
    </xf>
    <xf numFmtId="1" fontId="31" fillId="0" borderId="13" xfId="0" applyNumberFormat="1" applyFont="1" applyFill="1" applyBorder="1" applyAlignment="1">
      <alignment horizontal="left" vertical="center" wrapText="1"/>
    </xf>
    <xf numFmtId="0" fontId="32" fillId="0" borderId="11" xfId="0" applyFont="1" applyBorder="1" applyAlignment="1">
      <alignment/>
    </xf>
    <xf numFmtId="49" fontId="31" fillId="6" borderId="11" xfId="0" applyNumberFormat="1" applyFont="1" applyFill="1" applyBorder="1" applyAlignment="1">
      <alignment/>
    </xf>
    <xf numFmtId="0" fontId="31" fillId="6" borderId="11" xfId="0" applyFont="1" applyFill="1" applyBorder="1" applyAlignment="1">
      <alignment/>
    </xf>
    <xf numFmtId="0" fontId="31" fillId="6" borderId="0" xfId="0" applyFont="1" applyFill="1" applyAlignment="1">
      <alignment/>
    </xf>
    <xf numFmtId="49" fontId="31" fillId="0" borderId="11" xfId="0" applyNumberFormat="1" applyFont="1" applyBorder="1" applyAlignment="1">
      <alignment/>
    </xf>
    <xf numFmtId="0" fontId="32" fillId="6" borderId="11" xfId="0" applyFont="1" applyFill="1" applyBorder="1" applyAlignment="1">
      <alignment/>
    </xf>
    <xf numFmtId="188" fontId="31" fillId="0" borderId="12" xfId="0" applyNumberFormat="1" applyFont="1" applyFill="1" applyBorder="1" applyAlignment="1">
      <alignment horizontal="center" vertical="center" wrapText="1"/>
    </xf>
    <xf numFmtId="188" fontId="31" fillId="0" borderId="13" xfId="0" applyNumberFormat="1" applyFont="1" applyFill="1" applyBorder="1" applyAlignment="1">
      <alignment horizontal="center" vertical="center" wrapText="1"/>
    </xf>
    <xf numFmtId="189" fontId="31" fillId="0" borderId="13" xfId="0" applyNumberFormat="1" applyFont="1" applyFill="1" applyBorder="1" applyAlignment="1">
      <alignment horizontal="center" vertical="center" wrapText="1"/>
    </xf>
    <xf numFmtId="188" fontId="32" fillId="0" borderId="12" xfId="0" applyNumberFormat="1" applyFont="1" applyFill="1" applyBorder="1" applyAlignment="1">
      <alignment horizontal="center" vertical="center"/>
    </xf>
    <xf numFmtId="1" fontId="32" fillId="0" borderId="13" xfId="0" applyNumberFormat="1" applyFont="1" applyFill="1" applyBorder="1" applyAlignment="1">
      <alignment horizontal="left" wrapText="1"/>
    </xf>
    <xf numFmtId="189" fontId="32" fillId="0" borderId="13" xfId="0" applyNumberFormat="1" applyFont="1" applyFill="1" applyBorder="1" applyAlignment="1">
      <alignment horizontal="center" vertical="center"/>
    </xf>
    <xf numFmtId="188" fontId="32" fillId="0" borderId="13" xfId="0" applyNumberFormat="1" applyFont="1" applyFill="1" applyBorder="1" applyAlignment="1">
      <alignment horizontal="center" vertical="center" wrapText="1"/>
    </xf>
    <xf numFmtId="188" fontId="32" fillId="0" borderId="13" xfId="0" applyNumberFormat="1" applyFont="1" applyFill="1" applyBorder="1" applyAlignment="1">
      <alignment horizontal="center" wrapText="1"/>
    </xf>
    <xf numFmtId="189" fontId="32" fillId="0" borderId="13" xfId="0" applyNumberFormat="1" applyFont="1" applyFill="1" applyBorder="1" applyAlignment="1">
      <alignment horizontal="center" vertical="center" wrapText="1"/>
    </xf>
    <xf numFmtId="189" fontId="31" fillId="0" borderId="13" xfId="0" applyNumberFormat="1" applyFont="1" applyFill="1" applyBorder="1" applyAlignment="1">
      <alignment vertical="top" wrapText="1"/>
    </xf>
    <xf numFmtId="188" fontId="31" fillId="6" borderId="12" xfId="0" applyNumberFormat="1" applyFont="1" applyFill="1" applyBorder="1" applyAlignment="1">
      <alignment horizontal="center" vertical="top" wrapText="1"/>
    </xf>
    <xf numFmtId="188" fontId="31" fillId="6" borderId="13" xfId="0" applyNumberFormat="1" applyFont="1" applyFill="1" applyBorder="1" applyAlignment="1">
      <alignment horizontal="left" vertical="top" wrapText="1"/>
    </xf>
    <xf numFmtId="189" fontId="31" fillId="6" borderId="13" xfId="0" applyNumberFormat="1" applyFont="1" applyFill="1" applyBorder="1" applyAlignment="1">
      <alignment vertical="top" wrapText="1"/>
    </xf>
    <xf numFmtId="190" fontId="31" fillId="6" borderId="13" xfId="0" applyNumberFormat="1" applyFont="1" applyFill="1" applyBorder="1" applyAlignment="1">
      <alignment/>
    </xf>
    <xf numFmtId="188" fontId="31" fillId="6" borderId="14" xfId="0" applyNumberFormat="1" applyFont="1" applyFill="1" applyBorder="1" applyAlignment="1">
      <alignment horizontal="left" vertical="top" wrapText="1"/>
    </xf>
    <xf numFmtId="190" fontId="31" fillId="6" borderId="12" xfId="0" applyNumberFormat="1" applyFont="1" applyFill="1" applyBorder="1" applyAlignment="1">
      <alignment/>
    </xf>
    <xf numFmtId="188" fontId="31" fillId="6" borderId="13" xfId="0" applyNumberFormat="1" applyFont="1" applyFill="1" applyBorder="1" applyAlignment="1">
      <alignment horizontal="center" vertical="top" wrapText="1"/>
    </xf>
    <xf numFmtId="0" fontId="31" fillId="6" borderId="13" xfId="0" applyFont="1" applyFill="1" applyBorder="1" applyAlignment="1">
      <alignment wrapText="1"/>
    </xf>
    <xf numFmtId="190" fontId="31" fillId="6" borderId="13" xfId="0" applyNumberFormat="1" applyFont="1" applyFill="1" applyBorder="1" applyAlignment="1">
      <alignment horizontal="right"/>
    </xf>
    <xf numFmtId="0" fontId="31" fillId="6" borderId="13" xfId="0" applyFont="1" applyFill="1" applyBorder="1" applyAlignment="1">
      <alignment/>
    </xf>
    <xf numFmtId="188" fontId="32" fillId="0" borderId="12" xfId="0" applyNumberFormat="1" applyFont="1" applyFill="1" applyBorder="1" applyAlignment="1">
      <alignment horizontal="center" vertical="top" wrapText="1"/>
    </xf>
    <xf numFmtId="188" fontId="32" fillId="0" borderId="13" xfId="0" applyNumberFormat="1" applyFont="1" applyFill="1" applyBorder="1" applyAlignment="1">
      <alignment horizontal="left" vertical="top" wrapText="1"/>
    </xf>
    <xf numFmtId="190" fontId="32" fillId="0" borderId="13" xfId="0" applyNumberFormat="1" applyFont="1" applyFill="1" applyBorder="1" applyAlignment="1">
      <alignment horizontal="right"/>
    </xf>
    <xf numFmtId="190" fontId="32" fillId="0" borderId="13" xfId="0" applyNumberFormat="1" applyFont="1" applyFill="1" applyBorder="1" applyAlignment="1">
      <alignment/>
    </xf>
    <xf numFmtId="190" fontId="32" fillId="0" borderId="13" xfId="0" applyNumberFormat="1" applyFont="1" applyBorder="1" applyAlignment="1">
      <alignment horizontal="right"/>
    </xf>
    <xf numFmtId="188" fontId="32" fillId="6" borderId="12" xfId="0" applyNumberFormat="1" applyFont="1" applyFill="1" applyBorder="1" applyAlignment="1">
      <alignment horizontal="center" vertical="top" wrapText="1"/>
    </xf>
    <xf numFmtId="188" fontId="32" fillId="6" borderId="13" xfId="0" applyNumberFormat="1" applyFont="1" applyFill="1" applyBorder="1" applyAlignment="1">
      <alignment horizontal="left" vertical="top" wrapText="1"/>
    </xf>
    <xf numFmtId="190" fontId="32" fillId="6" borderId="13" xfId="0" applyNumberFormat="1" applyFont="1" applyFill="1" applyBorder="1" applyAlignment="1">
      <alignment/>
    </xf>
    <xf numFmtId="188" fontId="31" fillId="0" borderId="13" xfId="0" applyNumberFormat="1" applyFont="1" applyFill="1" applyBorder="1" applyAlignment="1">
      <alignment horizontal="left" vertical="top" wrapText="1"/>
    </xf>
    <xf numFmtId="189" fontId="32" fillId="0" borderId="13" xfId="0" applyNumberFormat="1" applyFont="1" applyFill="1" applyBorder="1" applyAlignment="1">
      <alignment vertical="top" wrapText="1"/>
    </xf>
    <xf numFmtId="0" fontId="31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A32" sqref="A32:IV33"/>
    </sheetView>
  </sheetViews>
  <sheetFormatPr defaultColWidth="9.140625" defaultRowHeight="12.75"/>
  <cols>
    <col min="3" max="3" width="26.57421875" style="0" customWidth="1"/>
    <col min="4" max="4" width="14.140625" style="0" customWidth="1"/>
    <col min="6" max="6" width="12.8515625" style="0" customWidth="1"/>
    <col min="9" max="9" width="12.140625" style="0" customWidth="1"/>
    <col min="13" max="13" width="11.140625" style="0" customWidth="1"/>
    <col min="14" max="14" width="10.28125" style="0" customWidth="1"/>
    <col min="15" max="15" width="9.28125" style="0" customWidth="1"/>
    <col min="16" max="16" width="11.00390625" style="0" customWidth="1"/>
    <col min="17" max="17" width="10.7109375" style="0" bestFit="1" customWidth="1"/>
  </cols>
  <sheetData>
    <row r="1" spans="2:16" ht="18.75">
      <c r="B1" s="1"/>
      <c r="C1" s="2" t="s">
        <v>37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ht="18">
      <c r="B2" s="3"/>
      <c r="N2" s="3"/>
      <c r="O2" s="3"/>
      <c r="P2" s="3"/>
    </row>
    <row r="3" spans="2:16" ht="18" hidden="1">
      <c r="B3" s="3"/>
      <c r="N3" s="3"/>
      <c r="O3" s="3"/>
      <c r="P3" s="3"/>
    </row>
    <row r="4" spans="2:16" ht="18" hidden="1">
      <c r="B4" s="3"/>
      <c r="N4" s="3"/>
      <c r="O4" s="3"/>
      <c r="P4" s="3"/>
    </row>
    <row r="5" spans="2:16" ht="18.75" hidden="1">
      <c r="B5" s="3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>
      <c r="A6" s="17"/>
      <c r="B6" s="23" t="s">
        <v>0</v>
      </c>
      <c r="C6" s="24" t="s">
        <v>1</v>
      </c>
      <c r="D6" s="25" t="s">
        <v>38</v>
      </c>
      <c r="E6" s="24" t="s">
        <v>2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2.75">
      <c r="A7" s="17"/>
      <c r="B7" s="23"/>
      <c r="C7" s="24"/>
      <c r="D7" s="25"/>
      <c r="E7" s="24" t="s">
        <v>3</v>
      </c>
      <c r="F7" s="24" t="s">
        <v>4</v>
      </c>
      <c r="G7" s="24" t="s">
        <v>5</v>
      </c>
      <c r="H7" s="24" t="s">
        <v>6</v>
      </c>
      <c r="I7" s="24" t="s">
        <v>7</v>
      </c>
      <c r="J7" s="24" t="s">
        <v>8</v>
      </c>
      <c r="K7" s="24" t="s">
        <v>9</v>
      </c>
      <c r="L7" s="24" t="s">
        <v>10</v>
      </c>
      <c r="M7" s="24" t="s">
        <v>11</v>
      </c>
      <c r="N7" s="25" t="s">
        <v>12</v>
      </c>
      <c r="O7" s="24" t="s">
        <v>13</v>
      </c>
      <c r="P7" s="24" t="s">
        <v>14</v>
      </c>
    </row>
    <row r="8" spans="1:16" ht="18" customHeight="1">
      <c r="A8" s="17"/>
      <c r="B8" s="23"/>
      <c r="C8" s="24"/>
      <c r="D8" s="25"/>
      <c r="E8" s="24"/>
      <c r="F8" s="24"/>
      <c r="G8" s="24"/>
      <c r="H8" s="24"/>
      <c r="I8" s="24"/>
      <c r="J8" s="24"/>
      <c r="K8" s="24"/>
      <c r="L8" s="24"/>
      <c r="M8" s="24"/>
      <c r="N8" s="25"/>
      <c r="O8" s="24"/>
      <c r="P8" s="24"/>
    </row>
    <row r="9" spans="1:16" ht="12.75">
      <c r="A9" s="17"/>
      <c r="B9" s="26"/>
      <c r="C9" s="27"/>
      <c r="D9" s="28"/>
      <c r="E9" s="29"/>
      <c r="F9" s="29"/>
      <c r="G9" s="29"/>
      <c r="H9" s="29"/>
      <c r="I9" s="29"/>
      <c r="J9" s="29"/>
      <c r="K9" s="29"/>
      <c r="L9" s="30"/>
      <c r="M9" s="29"/>
      <c r="N9" s="31"/>
      <c r="O9" s="29"/>
      <c r="P9" s="29"/>
    </row>
    <row r="10" spans="1:16" ht="24" customHeight="1">
      <c r="A10" s="53">
        <v>4648414</v>
      </c>
      <c r="B10" s="15"/>
      <c r="C10" s="16" t="s">
        <v>15</v>
      </c>
      <c r="D10" s="32">
        <f>D11+D16+D30</f>
        <v>155353.59999999995</v>
      </c>
      <c r="E10" s="32">
        <f aca="true" t="shared" si="0" ref="E10:P10">E11+E16+E30</f>
        <v>11242</v>
      </c>
      <c r="F10" s="32">
        <f t="shared" si="0"/>
        <v>11305.8</v>
      </c>
      <c r="G10" s="32">
        <f t="shared" si="0"/>
        <v>11607</v>
      </c>
      <c r="H10" s="32">
        <f t="shared" si="0"/>
        <v>14555.199999999999</v>
      </c>
      <c r="I10" s="32">
        <f t="shared" si="0"/>
        <v>21348.8</v>
      </c>
      <c r="J10" s="32">
        <f t="shared" si="0"/>
        <v>19052</v>
      </c>
      <c r="K10" s="32">
        <f t="shared" si="0"/>
        <v>5459.8</v>
      </c>
      <c r="L10" s="32">
        <f t="shared" si="0"/>
        <v>9665</v>
      </c>
      <c r="M10" s="32">
        <f t="shared" si="0"/>
        <v>11399</v>
      </c>
      <c r="N10" s="32">
        <f t="shared" si="0"/>
        <v>12226</v>
      </c>
      <c r="O10" s="32">
        <f t="shared" si="0"/>
        <v>11848.2</v>
      </c>
      <c r="P10" s="32">
        <f t="shared" si="0"/>
        <v>15646.8</v>
      </c>
    </row>
    <row r="11" spans="1:17" ht="24" customHeight="1">
      <c r="A11" s="18" t="s">
        <v>35</v>
      </c>
      <c r="B11" s="15"/>
      <c r="C11" s="16" t="s">
        <v>36</v>
      </c>
      <c r="D11" s="32">
        <f>SUM(D12:D15)</f>
        <v>8365.400000000001</v>
      </c>
      <c r="E11" s="32">
        <f aca="true" t="shared" si="1" ref="E11:P11">SUM(E12:E15)</f>
        <v>0</v>
      </c>
      <c r="F11" s="32">
        <f t="shared" si="1"/>
        <v>49</v>
      </c>
      <c r="G11" s="32">
        <f t="shared" si="1"/>
        <v>69</v>
      </c>
      <c r="H11" s="32">
        <f t="shared" si="1"/>
        <v>38.5</v>
      </c>
      <c r="I11" s="32">
        <f t="shared" si="1"/>
        <v>47</v>
      </c>
      <c r="J11" s="32">
        <f t="shared" si="1"/>
        <v>1544</v>
      </c>
      <c r="K11" s="32">
        <f t="shared" si="1"/>
        <v>3232.9</v>
      </c>
      <c r="L11" s="32">
        <f t="shared" si="1"/>
        <v>687</v>
      </c>
      <c r="M11" s="32">
        <f t="shared" si="1"/>
        <v>646</v>
      </c>
      <c r="N11" s="32">
        <f t="shared" si="1"/>
        <v>685</v>
      </c>
      <c r="O11" s="32">
        <f t="shared" si="1"/>
        <v>684</v>
      </c>
      <c r="P11" s="32">
        <f t="shared" si="1"/>
        <v>683</v>
      </c>
      <c r="Q11" s="14"/>
    </row>
    <row r="12" spans="1:16" s="5" customFormat="1" ht="24" customHeight="1">
      <c r="A12" s="18"/>
      <c r="B12" s="33">
        <v>111</v>
      </c>
      <c r="C12" s="34" t="s">
        <v>16</v>
      </c>
      <c r="D12" s="35">
        <f>SUM(E12:P12)</f>
        <v>7592.8</v>
      </c>
      <c r="E12" s="36">
        <v>0</v>
      </c>
      <c r="F12" s="36">
        <v>44</v>
      </c>
      <c r="G12" s="36">
        <v>62</v>
      </c>
      <c r="H12" s="36">
        <v>35</v>
      </c>
      <c r="I12" s="36">
        <v>43</v>
      </c>
      <c r="J12" s="36">
        <v>1401</v>
      </c>
      <c r="K12" s="36">
        <v>2936.8</v>
      </c>
      <c r="L12" s="36">
        <v>622</v>
      </c>
      <c r="M12" s="36">
        <v>586</v>
      </c>
      <c r="N12" s="36">
        <v>621</v>
      </c>
      <c r="O12" s="36">
        <v>621</v>
      </c>
      <c r="P12" s="36">
        <v>621</v>
      </c>
    </row>
    <row r="13" spans="1:16" s="5" customFormat="1" ht="24" customHeight="1">
      <c r="A13" s="19"/>
      <c r="B13" s="33">
        <v>121</v>
      </c>
      <c r="C13" s="37" t="s">
        <v>18</v>
      </c>
      <c r="D13" s="35">
        <f>SUM(E13:P13)</f>
        <v>411.1</v>
      </c>
      <c r="E13" s="38">
        <v>0</v>
      </c>
      <c r="F13" s="36">
        <v>2</v>
      </c>
      <c r="G13" s="36">
        <v>4</v>
      </c>
      <c r="H13" s="36">
        <v>2</v>
      </c>
      <c r="I13" s="36">
        <v>2</v>
      </c>
      <c r="J13" s="36">
        <v>75</v>
      </c>
      <c r="K13" s="36">
        <v>159.1</v>
      </c>
      <c r="L13" s="36">
        <v>34</v>
      </c>
      <c r="M13" s="36">
        <v>32</v>
      </c>
      <c r="N13" s="36">
        <v>34</v>
      </c>
      <c r="O13" s="36">
        <v>34</v>
      </c>
      <c r="P13" s="36">
        <v>33</v>
      </c>
    </row>
    <row r="14" spans="1:16" s="5" customFormat="1" ht="24" customHeight="1">
      <c r="A14" s="20"/>
      <c r="B14" s="39">
        <v>122</v>
      </c>
      <c r="C14" s="40" t="s">
        <v>19</v>
      </c>
      <c r="D14" s="35">
        <f>SUM(E14:P14)</f>
        <v>245.8</v>
      </c>
      <c r="E14" s="36">
        <v>0</v>
      </c>
      <c r="F14" s="36">
        <v>2</v>
      </c>
      <c r="G14" s="36">
        <v>2</v>
      </c>
      <c r="H14" s="36">
        <v>1</v>
      </c>
      <c r="I14" s="36">
        <v>2</v>
      </c>
      <c r="J14" s="36">
        <v>46</v>
      </c>
      <c r="K14" s="36">
        <v>92.8</v>
      </c>
      <c r="L14" s="36">
        <v>21</v>
      </c>
      <c r="M14" s="36">
        <v>19</v>
      </c>
      <c r="N14" s="36">
        <v>20</v>
      </c>
      <c r="O14" s="36">
        <v>20</v>
      </c>
      <c r="P14" s="36">
        <v>20</v>
      </c>
    </row>
    <row r="15" spans="1:16" s="5" customFormat="1" ht="24" customHeight="1">
      <c r="A15" s="19"/>
      <c r="B15" s="33">
        <v>124</v>
      </c>
      <c r="C15" s="34" t="s">
        <v>28</v>
      </c>
      <c r="D15" s="35">
        <f>SUM(E15:P15)</f>
        <v>115.7</v>
      </c>
      <c r="E15" s="41">
        <v>0</v>
      </c>
      <c r="F15" s="41">
        <v>1</v>
      </c>
      <c r="G15" s="41">
        <v>1</v>
      </c>
      <c r="H15" s="41">
        <v>0.5</v>
      </c>
      <c r="I15" s="41">
        <v>0</v>
      </c>
      <c r="J15" s="41">
        <v>22</v>
      </c>
      <c r="K15" s="41">
        <v>44.2</v>
      </c>
      <c r="L15" s="41">
        <v>10</v>
      </c>
      <c r="M15" s="41">
        <v>9</v>
      </c>
      <c r="N15" s="41">
        <v>10</v>
      </c>
      <c r="O15" s="41">
        <v>9</v>
      </c>
      <c r="P15" s="41">
        <v>9</v>
      </c>
    </row>
    <row r="16" spans="1:17" ht="24" customHeight="1">
      <c r="A16" s="21" t="s">
        <v>33</v>
      </c>
      <c r="B16" s="15"/>
      <c r="C16" s="16" t="s">
        <v>34</v>
      </c>
      <c r="D16" s="32">
        <f>SUM(D17:D29)</f>
        <v>142898.19999999995</v>
      </c>
      <c r="E16" s="32">
        <f aca="true" t="shared" si="2" ref="E16:P16">SUM(E17:E29)</f>
        <v>11242</v>
      </c>
      <c r="F16" s="32">
        <f t="shared" si="2"/>
        <v>11256.8</v>
      </c>
      <c r="G16" s="32">
        <f t="shared" si="2"/>
        <v>11538</v>
      </c>
      <c r="H16" s="32">
        <f t="shared" si="2"/>
        <v>14516.699999999999</v>
      </c>
      <c r="I16" s="32">
        <f t="shared" si="2"/>
        <v>18808.8</v>
      </c>
      <c r="J16" s="32">
        <f t="shared" si="2"/>
        <v>17507</v>
      </c>
      <c r="K16" s="32">
        <f t="shared" si="2"/>
        <v>2226.9</v>
      </c>
      <c r="L16" s="32">
        <f t="shared" si="2"/>
        <v>7380</v>
      </c>
      <c r="M16" s="32">
        <f t="shared" si="2"/>
        <v>10753</v>
      </c>
      <c r="N16" s="32">
        <f t="shared" si="2"/>
        <v>11541</v>
      </c>
      <c r="O16" s="32">
        <f t="shared" si="2"/>
        <v>11164.2</v>
      </c>
      <c r="P16" s="32">
        <f t="shared" si="2"/>
        <v>14963.8</v>
      </c>
      <c r="Q16" s="14"/>
    </row>
    <row r="17" spans="1:16" s="5" customFormat="1" ht="24" customHeight="1">
      <c r="A17" s="19"/>
      <c r="B17" s="33">
        <v>111</v>
      </c>
      <c r="C17" s="34" t="s">
        <v>16</v>
      </c>
      <c r="D17" s="35">
        <f>SUM(E17:P17)</f>
        <v>110013.5</v>
      </c>
      <c r="E17" s="36">
        <v>8892</v>
      </c>
      <c r="F17" s="36">
        <v>8944.8</v>
      </c>
      <c r="G17" s="36">
        <v>9292</v>
      </c>
      <c r="H17" s="36">
        <v>11171.8</v>
      </c>
      <c r="I17" s="36">
        <v>13933.7</v>
      </c>
      <c r="J17" s="36">
        <v>13105</v>
      </c>
      <c r="K17" s="36">
        <v>852.2</v>
      </c>
      <c r="L17" s="36">
        <v>5680</v>
      </c>
      <c r="M17" s="36">
        <v>8892</v>
      </c>
      <c r="N17" s="36">
        <v>8892</v>
      </c>
      <c r="O17" s="36">
        <v>8892</v>
      </c>
      <c r="P17" s="36">
        <f>500+2304+8662</f>
        <v>11466</v>
      </c>
    </row>
    <row r="18" spans="1:16" s="5" customFormat="1" ht="24" customHeight="1">
      <c r="A18" s="19"/>
      <c r="B18" s="33">
        <v>113</v>
      </c>
      <c r="C18" s="42" t="s">
        <v>17</v>
      </c>
      <c r="D18" s="35">
        <f aca="true" t="shared" si="3" ref="D18:D29">SUM(E18:P18)</f>
        <v>5424</v>
      </c>
      <c r="E18" s="41"/>
      <c r="F18" s="41"/>
      <c r="G18" s="41"/>
      <c r="H18" s="41"/>
      <c r="I18" s="41">
        <v>2091</v>
      </c>
      <c r="J18" s="41">
        <v>2206</v>
      </c>
      <c r="K18" s="36">
        <v>882</v>
      </c>
      <c r="L18" s="36">
        <v>245</v>
      </c>
      <c r="M18" s="36"/>
      <c r="N18" s="36"/>
      <c r="O18" s="36"/>
      <c r="P18" s="36"/>
    </row>
    <row r="19" spans="1:16" s="5" customFormat="1" ht="24" customHeight="1">
      <c r="A19" s="19"/>
      <c r="B19" s="33">
        <v>121</v>
      </c>
      <c r="C19" s="37" t="s">
        <v>18</v>
      </c>
      <c r="D19" s="35">
        <f t="shared" si="3"/>
        <v>5886</v>
      </c>
      <c r="E19" s="38">
        <v>481</v>
      </c>
      <c r="F19" s="36">
        <v>481</v>
      </c>
      <c r="G19" s="36">
        <v>480</v>
      </c>
      <c r="H19" s="36">
        <v>603.1</v>
      </c>
      <c r="I19" s="36">
        <v>756</v>
      </c>
      <c r="J19" s="36">
        <v>708</v>
      </c>
      <c r="K19" s="36">
        <v>44.9</v>
      </c>
      <c r="L19" s="36">
        <v>288</v>
      </c>
      <c r="M19" s="36">
        <v>480</v>
      </c>
      <c r="N19" s="36">
        <v>480</v>
      </c>
      <c r="O19" s="36">
        <v>480</v>
      </c>
      <c r="P19" s="36">
        <f>124+480</f>
        <v>604</v>
      </c>
    </row>
    <row r="20" spans="1:16" s="5" customFormat="1" ht="24" customHeight="1">
      <c r="A20" s="20"/>
      <c r="B20" s="39">
        <v>122</v>
      </c>
      <c r="C20" s="40" t="s">
        <v>19</v>
      </c>
      <c r="D20" s="35">
        <f t="shared" si="3"/>
        <v>2990.8</v>
      </c>
      <c r="E20" s="36">
        <v>401</v>
      </c>
      <c r="F20" s="36">
        <v>127</v>
      </c>
      <c r="G20" s="36">
        <v>250</v>
      </c>
      <c r="H20" s="36">
        <v>371.8</v>
      </c>
      <c r="I20" s="36">
        <v>361</v>
      </c>
      <c r="J20" s="36">
        <v>581</v>
      </c>
      <c r="K20" s="36">
        <v>86</v>
      </c>
      <c r="L20" s="36">
        <v>240</v>
      </c>
      <c r="M20" s="36">
        <v>400</v>
      </c>
      <c r="N20" s="36">
        <v>100</v>
      </c>
      <c r="O20" s="36">
        <v>1</v>
      </c>
      <c r="P20" s="36">
        <v>72</v>
      </c>
    </row>
    <row r="21" spans="1:16" s="5" customFormat="1" ht="24" customHeight="1">
      <c r="A21" s="19"/>
      <c r="B21" s="33">
        <v>124</v>
      </c>
      <c r="C21" s="34" t="s">
        <v>28</v>
      </c>
      <c r="D21" s="35">
        <f t="shared" si="3"/>
        <v>1595</v>
      </c>
      <c r="E21" s="41">
        <v>134</v>
      </c>
      <c r="F21" s="41">
        <v>114</v>
      </c>
      <c r="G21" s="41">
        <v>114</v>
      </c>
      <c r="H21" s="41">
        <v>168.2</v>
      </c>
      <c r="I21" s="41">
        <v>210</v>
      </c>
      <c r="J21" s="41">
        <v>196</v>
      </c>
      <c r="K21" s="41">
        <v>11.8</v>
      </c>
      <c r="L21" s="41">
        <v>80</v>
      </c>
      <c r="M21" s="41">
        <v>133</v>
      </c>
      <c r="N21" s="41">
        <v>133</v>
      </c>
      <c r="O21" s="41">
        <v>133</v>
      </c>
      <c r="P21" s="41">
        <f>134+34</f>
        <v>168</v>
      </c>
    </row>
    <row r="22" spans="1:16" s="5" customFormat="1" ht="24" customHeight="1">
      <c r="A22" s="19"/>
      <c r="B22" s="33">
        <v>149</v>
      </c>
      <c r="C22" s="34" t="s">
        <v>20</v>
      </c>
      <c r="D22" s="35">
        <f t="shared" si="3"/>
        <v>746</v>
      </c>
      <c r="E22" s="36"/>
      <c r="F22" s="36">
        <v>80</v>
      </c>
      <c r="G22" s="36">
        <v>65</v>
      </c>
      <c r="H22" s="36">
        <v>320</v>
      </c>
      <c r="I22" s="36"/>
      <c r="J22" s="36"/>
      <c r="K22" s="36"/>
      <c r="L22" s="36"/>
      <c r="M22" s="36"/>
      <c r="N22" s="36">
        <v>65</v>
      </c>
      <c r="O22" s="36">
        <v>115.2</v>
      </c>
      <c r="P22" s="36">
        <v>100.8</v>
      </c>
    </row>
    <row r="23" spans="1:16" ht="24" customHeight="1">
      <c r="A23" s="17"/>
      <c r="B23" s="43">
        <v>151</v>
      </c>
      <c r="C23" s="44" t="s">
        <v>21</v>
      </c>
      <c r="D23" s="35">
        <f t="shared" si="3"/>
        <v>8734</v>
      </c>
      <c r="E23" s="45">
        <v>830</v>
      </c>
      <c r="F23" s="45">
        <v>1060</v>
      </c>
      <c r="G23" s="46">
        <v>1002</v>
      </c>
      <c r="H23" s="46">
        <v>1193</v>
      </c>
      <c r="I23" s="46">
        <v>387</v>
      </c>
      <c r="J23" s="46">
        <v>300</v>
      </c>
      <c r="K23" s="46">
        <v>36</v>
      </c>
      <c r="L23" s="46">
        <v>317</v>
      </c>
      <c r="M23" s="46">
        <v>341</v>
      </c>
      <c r="N23" s="46">
        <v>478</v>
      </c>
      <c r="O23" s="46">
        <v>890</v>
      </c>
      <c r="P23" s="46">
        <f>900+1000</f>
        <v>1900</v>
      </c>
    </row>
    <row r="24" spans="1:16" ht="24" customHeight="1">
      <c r="A24" s="17"/>
      <c r="B24" s="43">
        <v>152</v>
      </c>
      <c r="C24" s="44" t="s">
        <v>22</v>
      </c>
      <c r="D24" s="35">
        <f t="shared" si="3"/>
        <v>907</v>
      </c>
      <c r="E24" s="47">
        <v>21</v>
      </c>
      <c r="F24" s="47">
        <v>12</v>
      </c>
      <c r="G24" s="47">
        <v>36</v>
      </c>
      <c r="H24" s="47">
        <v>43</v>
      </c>
      <c r="I24" s="47">
        <v>88</v>
      </c>
      <c r="J24" s="47">
        <v>88</v>
      </c>
      <c r="K24" s="47">
        <v>21</v>
      </c>
      <c r="L24" s="47">
        <v>21</v>
      </c>
      <c r="M24" s="47">
        <v>88</v>
      </c>
      <c r="N24" s="47">
        <v>329</v>
      </c>
      <c r="O24" s="47">
        <v>88</v>
      </c>
      <c r="P24" s="47">
        <v>72</v>
      </c>
    </row>
    <row r="25" spans="1:16" s="5" customFormat="1" ht="24" customHeight="1">
      <c r="A25" s="19"/>
      <c r="B25" s="33">
        <v>159</v>
      </c>
      <c r="C25" s="34" t="s">
        <v>23</v>
      </c>
      <c r="D25" s="35">
        <f t="shared" si="3"/>
        <v>2458</v>
      </c>
      <c r="E25" s="41">
        <v>96</v>
      </c>
      <c r="F25" s="41">
        <v>438</v>
      </c>
      <c r="G25" s="41">
        <v>299</v>
      </c>
      <c r="H25" s="41">
        <v>362</v>
      </c>
      <c r="I25" s="36">
        <v>174</v>
      </c>
      <c r="J25" s="36">
        <v>156</v>
      </c>
      <c r="K25" s="36">
        <v>293</v>
      </c>
      <c r="L25" s="36">
        <v>66</v>
      </c>
      <c r="M25" s="36">
        <v>30</v>
      </c>
      <c r="N25" s="36">
        <v>176</v>
      </c>
      <c r="O25" s="36">
        <v>176</v>
      </c>
      <c r="P25" s="36">
        <f>16+176</f>
        <v>192</v>
      </c>
    </row>
    <row r="26" spans="1:16" s="5" customFormat="1" ht="24" customHeight="1">
      <c r="A26" s="19"/>
      <c r="B26" s="33">
        <v>161</v>
      </c>
      <c r="C26" s="34" t="s">
        <v>29</v>
      </c>
      <c r="D26" s="35">
        <f t="shared" si="3"/>
        <v>328.3</v>
      </c>
      <c r="E26" s="41"/>
      <c r="F26" s="41"/>
      <c r="G26" s="41"/>
      <c r="H26" s="41"/>
      <c r="I26" s="36">
        <v>328.3</v>
      </c>
      <c r="J26" s="36"/>
      <c r="K26" s="36"/>
      <c r="L26" s="36"/>
      <c r="M26" s="36"/>
      <c r="N26" s="36"/>
      <c r="O26" s="36"/>
      <c r="P26" s="36"/>
    </row>
    <row r="27" spans="1:16" s="6" customFormat="1" ht="24" customHeight="1">
      <c r="A27" s="22"/>
      <c r="B27" s="48">
        <v>163</v>
      </c>
      <c r="C27" s="49" t="s">
        <v>24</v>
      </c>
      <c r="D27" s="35">
        <f t="shared" si="3"/>
        <v>3720</v>
      </c>
      <c r="E27" s="50">
        <v>387</v>
      </c>
      <c r="F27" s="50">
        <v>0</v>
      </c>
      <c r="G27" s="50">
        <v>0</v>
      </c>
      <c r="H27" s="50">
        <v>279</v>
      </c>
      <c r="I27" s="50">
        <v>389</v>
      </c>
      <c r="J27" s="50">
        <v>167</v>
      </c>
      <c r="K27" s="50">
        <v>0</v>
      </c>
      <c r="L27" s="50">
        <v>443</v>
      </c>
      <c r="M27" s="50">
        <v>389</v>
      </c>
      <c r="N27" s="50">
        <v>888</v>
      </c>
      <c r="O27" s="50">
        <v>389</v>
      </c>
      <c r="P27" s="50">
        <v>389</v>
      </c>
    </row>
    <row r="28" spans="1:16" ht="24" customHeight="1">
      <c r="A28" s="17"/>
      <c r="B28" s="43">
        <v>169</v>
      </c>
      <c r="C28" s="44" t="s">
        <v>25</v>
      </c>
      <c r="D28" s="35">
        <f t="shared" si="3"/>
        <v>90.8</v>
      </c>
      <c r="E28" s="45"/>
      <c r="F28" s="45"/>
      <c r="G28" s="45"/>
      <c r="H28" s="45"/>
      <c r="I28" s="45">
        <v>90.8</v>
      </c>
      <c r="J28" s="45"/>
      <c r="K28" s="45"/>
      <c r="L28" s="45"/>
      <c r="M28" s="45"/>
      <c r="N28" s="45"/>
      <c r="O28" s="45"/>
      <c r="P28" s="45"/>
    </row>
    <row r="29" spans="1:16" ht="24" customHeight="1">
      <c r="A29" s="17"/>
      <c r="B29" s="43">
        <v>168</v>
      </c>
      <c r="C29" s="44" t="s">
        <v>26</v>
      </c>
      <c r="D29" s="35">
        <f t="shared" si="3"/>
        <v>4.8</v>
      </c>
      <c r="E29" s="45"/>
      <c r="F29" s="45"/>
      <c r="G29" s="45"/>
      <c r="H29" s="45">
        <v>4.8</v>
      </c>
      <c r="I29" s="45"/>
      <c r="J29" s="45"/>
      <c r="K29" s="45"/>
      <c r="L29" s="45"/>
      <c r="M29" s="45"/>
      <c r="N29" s="45"/>
      <c r="O29" s="45"/>
      <c r="P29" s="45"/>
    </row>
    <row r="30" spans="1:16" ht="24" customHeight="1">
      <c r="A30" s="21" t="s">
        <v>31</v>
      </c>
      <c r="B30" s="43"/>
      <c r="C30" s="51" t="s">
        <v>32</v>
      </c>
      <c r="D30" s="52">
        <f>SUM(D31)</f>
        <v>4090</v>
      </c>
      <c r="E30" s="52">
        <f aca="true" t="shared" si="4" ref="E30:P30">SUM(E31)</f>
        <v>0</v>
      </c>
      <c r="F30" s="52">
        <f t="shared" si="4"/>
        <v>0</v>
      </c>
      <c r="G30" s="52">
        <f t="shared" si="4"/>
        <v>0</v>
      </c>
      <c r="H30" s="52">
        <f t="shared" si="4"/>
        <v>0</v>
      </c>
      <c r="I30" s="52">
        <f t="shared" si="4"/>
        <v>2493</v>
      </c>
      <c r="J30" s="52">
        <f t="shared" si="4"/>
        <v>1</v>
      </c>
      <c r="K30" s="52">
        <f t="shared" si="4"/>
        <v>0</v>
      </c>
      <c r="L30" s="52">
        <f t="shared" si="4"/>
        <v>1598</v>
      </c>
      <c r="M30" s="52">
        <f t="shared" si="4"/>
        <v>0</v>
      </c>
      <c r="N30" s="52">
        <f t="shared" si="4"/>
        <v>0</v>
      </c>
      <c r="O30" s="52">
        <f t="shared" si="4"/>
        <v>0</v>
      </c>
      <c r="P30" s="52">
        <f t="shared" si="4"/>
        <v>0</v>
      </c>
    </row>
    <row r="31" spans="1:16" ht="24" customHeight="1">
      <c r="A31" s="17"/>
      <c r="B31" s="43">
        <v>414</v>
      </c>
      <c r="C31" s="44" t="s">
        <v>30</v>
      </c>
      <c r="D31" s="52">
        <f>I31+L31-J31</f>
        <v>4090</v>
      </c>
      <c r="E31" s="45"/>
      <c r="F31" s="45"/>
      <c r="G31" s="45"/>
      <c r="H31" s="45"/>
      <c r="I31" s="45">
        <v>2493</v>
      </c>
      <c r="J31" s="45">
        <v>1</v>
      </c>
      <c r="K31" s="45"/>
      <c r="L31" s="45">
        <v>1598</v>
      </c>
      <c r="M31" s="45"/>
      <c r="N31" s="45"/>
      <c r="O31" s="45"/>
      <c r="P31" s="45"/>
    </row>
    <row r="32" spans="2:16" ht="24" customHeight="1" hidden="1">
      <c r="B32" s="7">
        <v>431</v>
      </c>
      <c r="C32" s="8" t="s">
        <v>27</v>
      </c>
      <c r="D32" s="9"/>
      <c r="E32" s="10"/>
      <c r="F32" s="11"/>
      <c r="G32" s="11"/>
      <c r="H32" s="11"/>
      <c r="I32" s="11"/>
      <c r="J32" s="10"/>
      <c r="K32" s="10"/>
      <c r="L32" s="10"/>
      <c r="M32" s="10"/>
      <c r="N32" s="10"/>
      <c r="O32" s="10"/>
      <c r="P32" s="10"/>
    </row>
    <row r="33" spans="1:16" ht="24" customHeight="1" hidden="1">
      <c r="A33" s="12"/>
      <c r="B33" s="12"/>
      <c r="C33" s="1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ht="12.75">
      <c r="D34" s="14"/>
    </row>
  </sheetData>
  <sheetProtection/>
  <mergeCells count="16">
    <mergeCell ref="O7:O8"/>
    <mergeCell ref="P7:P8"/>
    <mergeCell ref="K7:K8"/>
    <mergeCell ref="L7:L8"/>
    <mergeCell ref="M7:M8"/>
    <mergeCell ref="N7:N8"/>
    <mergeCell ref="B6:B8"/>
    <mergeCell ref="C6:C8"/>
    <mergeCell ref="D6:D8"/>
    <mergeCell ref="E6:P6"/>
    <mergeCell ref="E7:E8"/>
    <mergeCell ref="F7:F8"/>
    <mergeCell ref="G7:G8"/>
    <mergeCell ref="H7:H8"/>
    <mergeCell ref="I7:I8"/>
    <mergeCell ref="J7:J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3" r:id="rId3"/>
  <colBreaks count="1" manualBreakCount="1">
    <brk id="1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2018-12-06T11:30:28Z</cp:lastPrinted>
  <dcterms:created xsi:type="dcterms:W3CDTF">1996-10-08T23:32:33Z</dcterms:created>
  <dcterms:modified xsi:type="dcterms:W3CDTF">2018-12-06T11:32:36Z</dcterms:modified>
  <cp:category/>
  <cp:version/>
  <cp:contentType/>
  <cp:contentStatus/>
</cp:coreProperties>
</file>