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рус" sheetId="2" r:id="rId1"/>
  </sheets>
  <calcPr calcId="145621"/>
</workbook>
</file>

<file path=xl/calcChain.xml><?xml version="1.0" encoding="utf-8"?>
<calcChain xmlns="http://schemas.openxmlformats.org/spreadsheetml/2006/main">
  <c r="E8" i="2" l="1"/>
  <c r="F8" i="2"/>
  <c r="D8" i="2"/>
  <c r="E11" i="2" l="1"/>
  <c r="E12" i="2"/>
  <c r="F12" i="2"/>
  <c r="E14" i="2"/>
  <c r="E13" i="2" s="1"/>
  <c r="F14" i="2"/>
  <c r="F13" i="2" s="1"/>
  <c r="E15" i="2"/>
  <c r="E16" i="2"/>
  <c r="F16" i="2"/>
  <c r="E17" i="2"/>
  <c r="F17" i="2"/>
  <c r="E18" i="2"/>
  <c r="E19" i="2"/>
  <c r="E20" i="2"/>
  <c r="E21" i="2"/>
  <c r="F21" i="2"/>
  <c r="E22" i="2"/>
  <c r="E23" i="2"/>
  <c r="F23" i="2"/>
  <c r="E24" i="2"/>
  <c r="F24" i="2"/>
  <c r="E25" i="2"/>
  <c r="E26" i="2"/>
  <c r="E27" i="2"/>
  <c r="E28" i="2"/>
  <c r="F29" i="2"/>
  <c r="E30" i="2"/>
  <c r="F30" i="2"/>
  <c r="E31" i="2"/>
  <c r="F31" i="2"/>
  <c r="E32" i="2"/>
  <c r="F32" i="2"/>
  <c r="E33" i="2"/>
  <c r="F10" i="2"/>
  <c r="E10" i="2"/>
  <c r="G33" i="2" l="1"/>
  <c r="G17" i="2" l="1"/>
  <c r="G10" i="2"/>
  <c r="G11" i="2"/>
  <c r="G14" i="2"/>
  <c r="G15" i="2"/>
  <c r="G16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21" i="2"/>
  <c r="G18" i="2"/>
  <c r="G12" i="2"/>
  <c r="C28" i="2" l="1"/>
  <c r="C16" i="2"/>
  <c r="C13" i="2"/>
  <c r="C12" i="2"/>
  <c r="C8" i="2"/>
  <c r="C7" i="2"/>
  <c r="C6" i="2"/>
  <c r="C9" i="2" l="1"/>
  <c r="D13" i="2"/>
  <c r="D6" i="2" l="1"/>
  <c r="F6" i="2"/>
  <c r="E6" i="2"/>
  <c r="G13" i="2"/>
  <c r="E7" i="2"/>
  <c r="E9" i="2"/>
  <c r="F7" i="2"/>
  <c r="F9" i="2"/>
  <c r="D7" i="2"/>
  <c r="D9" i="2"/>
  <c r="H12" i="2"/>
  <c r="G7" i="2" l="1"/>
  <c r="G9" i="2"/>
  <c r="G6" i="2"/>
  <c r="G8" i="2"/>
  <c r="H8" i="2"/>
  <c r="I8" i="2"/>
  <c r="I13" i="2" l="1"/>
  <c r="I6" i="2" s="1"/>
  <c r="H13" i="2"/>
  <c r="H6" i="2" s="1"/>
  <c r="I7" i="2"/>
  <c r="H7" i="2"/>
  <c r="I9" i="2"/>
  <c r="H9" i="2"/>
</calcChain>
</file>

<file path=xl/sharedStrings.xml><?xml version="1.0" encoding="utf-8"?>
<sst xmlns="http://schemas.openxmlformats.org/spreadsheetml/2006/main" count="68" uniqueCount="54">
  <si>
    <t>Наименование</t>
  </si>
  <si>
    <t>Плановый период</t>
  </si>
  <si>
    <t>тыс.тенге</t>
  </si>
  <si>
    <t>Всего по администратору</t>
  </si>
  <si>
    <t>Коды</t>
  </si>
  <si>
    <t>04.1.464.009.000</t>
  </si>
  <si>
    <t>Обеспечение деятельности организаций  дошкольного воспитания и обучения</t>
  </si>
  <si>
    <t>За счет средств местного бюджета</t>
  </si>
  <si>
    <t>Реализация государственного образовательного заказа в дошкольных организациях образования</t>
  </si>
  <si>
    <t>Общеобразовательное обучение</t>
  </si>
  <si>
    <t xml:space="preserve">Дополнительное образование для детей </t>
  </si>
  <si>
    <t>Услуги по реализации государственной политики на местном уровне в области образования</t>
  </si>
  <si>
    <t xml:space="preserve">Приобретение и доставка учебников, учебно-методических комплексов для государственных  учреждений образования района (города областного значения) </t>
  </si>
  <si>
    <t>Проведение школьных олимпиад, внешкольных мероприятий и конкурсов районного (городского) масштаба</t>
  </si>
  <si>
    <t>Ежемесячная выплата денежных средств опекунам (попечителям) на содержание ребенка-сироты (детей-сирот), и ребенка (детей), оставшегося без попечения родителей</t>
  </si>
  <si>
    <t xml:space="preserve">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</t>
  </si>
  <si>
    <t>Социальная поддержка обучающихся и воспитанников организаций образования очной формы обучения в виде льготного проезда на общественном транспорте (кроме такси) по решению местных представительных органов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</si>
  <si>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</si>
  <si>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</si>
  <si>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</si>
  <si>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</si>
  <si>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</si>
  <si>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</si>
  <si>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</si>
  <si>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</si>
  <si>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</si>
  <si>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</si>
  <si>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За счет трансфертов из республиканского бюджета</t>
  </si>
  <si>
    <t>в т.ч.</t>
  </si>
  <si>
    <t>трансферты из областного бюджета</t>
  </si>
  <si>
    <t>04.2.464.003.011</t>
  </si>
  <si>
    <t>06.1.464.030.000</t>
  </si>
  <si>
    <t>Содержание ребенка (детей), переданного патронатным воспитателям</t>
  </si>
  <si>
    <t>2019 год</t>
  </si>
  <si>
    <t xml:space="preserve"> трансферты общего характера</t>
  </si>
  <si>
    <t>04.9.464.012.000</t>
  </si>
  <si>
    <t>Капитальные расходы государственных органов</t>
  </si>
  <si>
    <t>Капитальные расходы подведомственных государственных учреждений и организаций</t>
  </si>
  <si>
    <t>04.9.464.067.000</t>
  </si>
  <si>
    <t>2020 год</t>
  </si>
  <si>
    <t>Трансферты из областного бюджета</t>
  </si>
  <si>
    <t xml:space="preserve">2018 год  </t>
  </si>
  <si>
    <t>утвержденный бюджет</t>
  </si>
  <si>
    <t>уточненый бюджет</t>
  </si>
  <si>
    <t>Бюджет на 2018 год   ГУ "Отдел образования города Павлодара"</t>
  </si>
  <si>
    <t>04.4.464.113.000</t>
  </si>
  <si>
    <t>Целевые текущие трансферты из местных бюджетов</t>
  </si>
  <si>
    <t>04.9.464.023.000</t>
  </si>
  <si>
    <t>Методическая работа</t>
  </si>
  <si>
    <t>исполнение от годового плана, %</t>
  </si>
  <si>
    <t>04.2.464.068.000</t>
  </si>
  <si>
    <t>Обеспечение повышения компьютерной грамотности населения</t>
  </si>
  <si>
    <t>план текущего периода 1.01.2019г.</t>
  </si>
  <si>
    <t>кассовое исполнение на 1.01.2019г.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</si>
</sst>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31">
    <xf numFmtId="0" fontId="0" fillId="0" borderId="0" xfId="0"/>
    <xf numFmtId="0" fontId="13" fillId="0" borderId="6" xfId="0" applyFont="1" applyFill="1" applyBorder="1" applyAlignment="1">
      <alignment horizontal="center" vertical="top" wrapText="1" readingOrder="1"/>
    </xf>
    <xf numFmtId="0" fontId="13" fillId="0" borderId="7" xfId="0" applyFont="1" applyFill="1" applyBorder="1" applyAlignment="1">
      <alignment horizontal="left" vertical="top" wrapText="1" readingOrder="1"/>
    </xf>
    <xf numFmtId="0" fontId="13" fillId="0" borderId="6" xfId="0" applyFont="1" applyFill="1" applyBorder="1" applyAlignment="1">
      <alignment horizontal="left" vertical="top" wrapText="1" readingOrder="1"/>
    </xf>
    <xf numFmtId="0" fontId="13" fillId="0" borderId="8" xfId="0" applyFont="1" applyFill="1" applyBorder="1" applyAlignment="1">
      <alignment horizontal="left" vertical="top" wrapText="1" readingOrder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3" xfId="1" quotePrefix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13" fillId="0" borderId="3" xfId="1" quotePrefix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9" fillId="0" borderId="1" xfId="1" quotePrefix="1" applyFont="1" applyFill="1" applyBorder="1" applyAlignment="1">
      <alignment horizontal="left" vertical="top" wrapText="1"/>
    </xf>
    <xf numFmtId="0" fontId="3" fillId="0" borderId="1" xfId="2" quotePrefix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C13" sqref="C13"/>
    </sheetView>
  </sheetViews>
  <sheetFormatPr defaultColWidth="8.85546875" defaultRowHeight="15.75" x14ac:dyDescent="0.25"/>
  <cols>
    <col min="1" max="1" width="16.28515625" style="7" customWidth="1"/>
    <col min="2" max="2" width="41.85546875" style="7" customWidth="1"/>
    <col min="3" max="3" width="14.7109375" style="7" customWidth="1"/>
    <col min="4" max="4" width="13.28515625" style="7" customWidth="1"/>
    <col min="5" max="5" width="14" style="7" customWidth="1"/>
    <col min="6" max="6" width="13.140625" style="7" customWidth="1"/>
    <col min="7" max="7" width="8" style="7" customWidth="1"/>
    <col min="8" max="8" width="13.7109375" style="7" hidden="1" customWidth="1"/>
    <col min="9" max="9" width="14.140625" style="7" hidden="1" customWidth="1"/>
    <col min="10" max="16384" width="8.85546875" style="7"/>
  </cols>
  <sheetData>
    <row r="1" spans="1:9" s="7" customFormat="1" ht="19.5" customHeight="1" x14ac:dyDescent="0.25">
      <c r="A1" s="5"/>
      <c r="B1" s="6" t="s">
        <v>44</v>
      </c>
      <c r="C1" s="6"/>
      <c r="D1" s="6"/>
      <c r="E1" s="6"/>
      <c r="F1" s="6"/>
      <c r="G1" s="6"/>
      <c r="H1" s="6"/>
      <c r="I1" s="6"/>
    </row>
    <row r="2" spans="1:9" s="7" customFormat="1" ht="15.75" customHeight="1" x14ac:dyDescent="0.25">
      <c r="A2" s="5"/>
      <c r="B2" s="8"/>
      <c r="C2" s="8"/>
      <c r="D2" s="8"/>
      <c r="E2" s="8"/>
      <c r="F2" s="8"/>
      <c r="G2" s="8"/>
      <c r="H2" s="9" t="s">
        <v>2</v>
      </c>
      <c r="I2" s="9"/>
    </row>
    <row r="3" spans="1:9" s="7" customFormat="1" ht="12.75" customHeight="1" x14ac:dyDescent="0.25">
      <c r="A3" s="10" t="s">
        <v>4</v>
      </c>
      <c r="B3" s="10" t="s">
        <v>0</v>
      </c>
      <c r="C3" s="10" t="s">
        <v>1</v>
      </c>
      <c r="D3" s="10"/>
      <c r="E3" s="10"/>
      <c r="F3" s="10"/>
      <c r="G3" s="10"/>
      <c r="H3" s="10"/>
      <c r="I3" s="10"/>
    </row>
    <row r="4" spans="1:9" s="7" customFormat="1" ht="12.75" customHeight="1" x14ac:dyDescent="0.25">
      <c r="A4" s="10"/>
      <c r="B4" s="10"/>
      <c r="C4" s="10" t="s">
        <v>41</v>
      </c>
      <c r="D4" s="10"/>
      <c r="E4" s="10"/>
      <c r="F4" s="10"/>
      <c r="G4" s="11"/>
      <c r="H4" s="12" t="s">
        <v>33</v>
      </c>
      <c r="I4" s="12" t="s">
        <v>39</v>
      </c>
    </row>
    <row r="5" spans="1:9" s="7" customFormat="1" ht="77.25" customHeight="1" x14ac:dyDescent="0.25">
      <c r="A5" s="10"/>
      <c r="B5" s="10"/>
      <c r="C5" s="13" t="s">
        <v>42</v>
      </c>
      <c r="D5" s="13" t="s">
        <v>43</v>
      </c>
      <c r="E5" s="13" t="s">
        <v>52</v>
      </c>
      <c r="F5" s="13" t="s">
        <v>53</v>
      </c>
      <c r="G5" s="13" t="s">
        <v>49</v>
      </c>
      <c r="H5" s="14"/>
      <c r="I5" s="14"/>
    </row>
    <row r="6" spans="1:9" s="7" customFormat="1" x14ac:dyDescent="0.25">
      <c r="A6" s="13"/>
      <c r="B6" s="15" t="s">
        <v>3</v>
      </c>
      <c r="C6" s="16">
        <f>C10+C11+C13+C18+C19+C20+C22+C23+C24+C25+C27+C30+C31</f>
        <v>14750424</v>
      </c>
      <c r="D6" s="16">
        <f>D10+D11+D13+D18+D19+D20+D22+D23+D24+D25+D27+D30+D31+D26+D32+D33</f>
        <v>15547096</v>
      </c>
      <c r="E6" s="16">
        <f t="shared" ref="E6:F6" si="0">E10+E11+E13+E18+E19+E20+E22+E23+E24+E25+E27+E30+E31+E26+E32+E33</f>
        <v>15547096</v>
      </c>
      <c r="F6" s="16">
        <f t="shared" si="0"/>
        <v>15546961.5</v>
      </c>
      <c r="G6" s="16">
        <f>F6/D6*100</f>
        <v>99.999134886669509</v>
      </c>
      <c r="H6" s="16">
        <f t="shared" ref="H6:I6" si="1">H10+H11+H13+H18+H19+H20+H22+H23+H24+H25+H27+H30+H31</f>
        <v>13682162</v>
      </c>
      <c r="I6" s="16">
        <f t="shared" si="1"/>
        <v>14339753</v>
      </c>
    </row>
    <row r="7" spans="1:9" s="7" customFormat="1" ht="30" x14ac:dyDescent="0.25">
      <c r="A7" s="17" t="s">
        <v>28</v>
      </c>
      <c r="B7" s="18" t="s">
        <v>27</v>
      </c>
      <c r="C7" s="19">
        <f>C14</f>
        <v>60786</v>
      </c>
      <c r="D7" s="19">
        <f>D14</f>
        <v>611314</v>
      </c>
      <c r="E7" s="19">
        <f>E14</f>
        <v>611314</v>
      </c>
      <c r="F7" s="19">
        <f>F14</f>
        <v>611314</v>
      </c>
      <c r="G7" s="16">
        <f>F7/D7*100</f>
        <v>100</v>
      </c>
      <c r="H7" s="19">
        <f t="shared" ref="H7:I7" si="2">H14</f>
        <v>0</v>
      </c>
      <c r="I7" s="19">
        <f t="shared" si="2"/>
        <v>0</v>
      </c>
    </row>
    <row r="8" spans="1:9" s="7" customFormat="1" x14ac:dyDescent="0.25">
      <c r="A8" s="17" t="s">
        <v>28</v>
      </c>
      <c r="B8" s="20" t="s">
        <v>7</v>
      </c>
      <c r="C8" s="19">
        <f>C10+C11+C15+C18+C19+C20+C22+C23+C24+C25+C27+C30+C31</f>
        <v>14689638</v>
      </c>
      <c r="D8" s="19">
        <f>D6-D7-D9</f>
        <v>14069485</v>
      </c>
      <c r="E8" s="19">
        <f t="shared" ref="E8:F8" si="3">E6-E7-E9</f>
        <v>14069485</v>
      </c>
      <c r="F8" s="19">
        <f t="shared" si="3"/>
        <v>14069468.800000001</v>
      </c>
      <c r="G8" s="16">
        <f>F8/D8*100</f>
        <v>99.999884857192725</v>
      </c>
      <c r="H8" s="19">
        <f>H10+H11+H15+H18+H19+H20+H22+H23+H24+H25+H27+H30+H31-703385</f>
        <v>12978777</v>
      </c>
      <c r="I8" s="19">
        <f t="shared" ref="I8" si="4">I10+I11+I15+I18+I19+I20+I22+I23+I24+I25+I27+I30+I31</f>
        <v>14339753</v>
      </c>
    </row>
    <row r="9" spans="1:9" s="7" customFormat="1" x14ac:dyDescent="0.25">
      <c r="A9" s="17" t="s">
        <v>28</v>
      </c>
      <c r="B9" s="20" t="s">
        <v>40</v>
      </c>
      <c r="C9" s="19">
        <f>C16+C21+C28</f>
        <v>703385</v>
      </c>
      <c r="D9" s="19">
        <f>D16+D21+D28</f>
        <v>866297</v>
      </c>
      <c r="E9" s="19">
        <f>E16+E21+E28</f>
        <v>866297</v>
      </c>
      <c r="F9" s="19">
        <f>F16+F21+F28</f>
        <v>866178.7</v>
      </c>
      <c r="G9" s="16">
        <f>F9/D9*100</f>
        <v>99.986344175265515</v>
      </c>
      <c r="H9" s="19">
        <f t="shared" ref="H9:I9" si="5">H16+H21+H28</f>
        <v>0</v>
      </c>
      <c r="I9" s="19">
        <f t="shared" si="5"/>
        <v>0</v>
      </c>
    </row>
    <row r="10" spans="1:9" s="7" customFormat="1" ht="30" x14ac:dyDescent="0.25">
      <c r="A10" s="21" t="s">
        <v>5</v>
      </c>
      <c r="B10" s="22" t="s">
        <v>6</v>
      </c>
      <c r="C10" s="23">
        <v>2882541</v>
      </c>
      <c r="D10" s="23">
        <v>2892039</v>
      </c>
      <c r="E10" s="23">
        <f>D10</f>
        <v>2892039</v>
      </c>
      <c r="F10" s="23">
        <f>D10</f>
        <v>2892039</v>
      </c>
      <c r="G10" s="16">
        <f>F10/D10*100</f>
        <v>100</v>
      </c>
      <c r="H10" s="23">
        <v>2904733</v>
      </c>
      <c r="I10" s="23">
        <v>3044120</v>
      </c>
    </row>
    <row r="11" spans="1:9" s="7" customFormat="1" ht="45" x14ac:dyDescent="0.25">
      <c r="A11" s="21" t="s">
        <v>17</v>
      </c>
      <c r="B11" s="22" t="s">
        <v>8</v>
      </c>
      <c r="C11" s="23">
        <v>1890274</v>
      </c>
      <c r="D11" s="23">
        <v>1830274</v>
      </c>
      <c r="E11" s="23">
        <f t="shared" ref="E11:E33" si="6">D11</f>
        <v>1830274</v>
      </c>
      <c r="F11" s="23">
        <v>1830273.4</v>
      </c>
      <c r="G11" s="16">
        <f>F11/D11*100</f>
        <v>99.999967218023087</v>
      </c>
      <c r="H11" s="23">
        <v>1914600</v>
      </c>
      <c r="I11" s="23">
        <v>2005733</v>
      </c>
    </row>
    <row r="12" spans="1:9" s="7" customFormat="1" x14ac:dyDescent="0.25">
      <c r="A12" s="17" t="s">
        <v>28</v>
      </c>
      <c r="B12" s="18" t="s">
        <v>34</v>
      </c>
      <c r="C12" s="24">
        <f>1787992-45547-19403</f>
        <v>1723042</v>
      </c>
      <c r="D12" s="24">
        <v>1723042</v>
      </c>
      <c r="E12" s="23">
        <f t="shared" si="6"/>
        <v>1723042</v>
      </c>
      <c r="F12" s="23">
        <f t="shared" ref="F12:F32" si="7">D12</f>
        <v>1723042</v>
      </c>
      <c r="G12" s="16">
        <f>F12/D12*100</f>
        <v>100</v>
      </c>
      <c r="H12" s="24">
        <f>1936627-45817-19598</f>
        <v>1871212</v>
      </c>
      <c r="I12" s="24"/>
    </row>
    <row r="13" spans="1:9" s="7" customFormat="1" x14ac:dyDescent="0.25">
      <c r="A13" s="21" t="s">
        <v>18</v>
      </c>
      <c r="B13" s="22" t="s">
        <v>9</v>
      </c>
      <c r="C13" s="23">
        <f>C14+C15</f>
        <v>7641854</v>
      </c>
      <c r="D13" s="23">
        <f>D14+D15</f>
        <v>8255820</v>
      </c>
      <c r="E13" s="23">
        <f t="shared" ref="E13:F13" si="8">E14+E15</f>
        <v>8255820</v>
      </c>
      <c r="F13" s="23">
        <f t="shared" si="8"/>
        <v>8255810.5999999996</v>
      </c>
      <c r="G13" s="16">
        <f>F13/D13*100</f>
        <v>99.999886140928453</v>
      </c>
      <c r="H13" s="23">
        <f t="shared" ref="H13:I13" si="9">H14+H15</f>
        <v>7586093</v>
      </c>
      <c r="I13" s="23">
        <f t="shared" si="9"/>
        <v>7955799</v>
      </c>
    </row>
    <row r="14" spans="1:9" s="7" customFormat="1" ht="30" x14ac:dyDescent="0.25">
      <c r="A14" s="21" t="s">
        <v>30</v>
      </c>
      <c r="B14" s="25" t="s">
        <v>27</v>
      </c>
      <c r="C14" s="23">
        <v>60786</v>
      </c>
      <c r="D14" s="23">
        <v>611314</v>
      </c>
      <c r="E14" s="23">
        <f t="shared" si="6"/>
        <v>611314</v>
      </c>
      <c r="F14" s="23">
        <f t="shared" si="7"/>
        <v>611314</v>
      </c>
      <c r="G14" s="16">
        <f>F14/D14*100</f>
        <v>100</v>
      </c>
      <c r="H14" s="23"/>
      <c r="I14" s="23"/>
    </row>
    <row r="15" spans="1:9" s="7" customFormat="1" x14ac:dyDescent="0.25">
      <c r="A15" s="21" t="s">
        <v>19</v>
      </c>
      <c r="B15" s="22" t="s">
        <v>7</v>
      </c>
      <c r="C15" s="23">
        <v>7581068</v>
      </c>
      <c r="D15" s="23">
        <v>7644506</v>
      </c>
      <c r="E15" s="23">
        <f t="shared" si="6"/>
        <v>7644506</v>
      </c>
      <c r="F15" s="23">
        <v>7644496.5999999996</v>
      </c>
      <c r="G15" s="16">
        <f>F15/D15*100</f>
        <v>99.999877035873865</v>
      </c>
      <c r="H15" s="23">
        <v>7586093</v>
      </c>
      <c r="I15" s="23">
        <v>7955799</v>
      </c>
    </row>
    <row r="16" spans="1:9" s="7" customFormat="1" x14ac:dyDescent="0.25">
      <c r="A16" s="17" t="s">
        <v>28</v>
      </c>
      <c r="B16" s="20" t="s">
        <v>29</v>
      </c>
      <c r="C16" s="24">
        <f>34251</f>
        <v>34251</v>
      </c>
      <c r="D16" s="24">
        <v>40461</v>
      </c>
      <c r="E16" s="23">
        <f t="shared" si="6"/>
        <v>40461</v>
      </c>
      <c r="F16" s="23">
        <f t="shared" si="7"/>
        <v>40461</v>
      </c>
      <c r="G16" s="16">
        <f>F16/D16*100</f>
        <v>100</v>
      </c>
      <c r="H16" s="24"/>
      <c r="I16" s="24"/>
    </row>
    <row r="17" spans="1:9" s="7" customFormat="1" x14ac:dyDescent="0.25">
      <c r="A17" s="17" t="s">
        <v>28</v>
      </c>
      <c r="B17" s="18" t="s">
        <v>34</v>
      </c>
      <c r="C17" s="24">
        <v>34058</v>
      </c>
      <c r="D17" s="24">
        <v>34058</v>
      </c>
      <c r="E17" s="23">
        <f t="shared" si="6"/>
        <v>34058</v>
      </c>
      <c r="F17" s="23">
        <f t="shared" si="7"/>
        <v>34058</v>
      </c>
      <c r="G17" s="16">
        <f>F17/D17*100</f>
        <v>100</v>
      </c>
      <c r="H17" s="24">
        <v>34150</v>
      </c>
      <c r="I17" s="24"/>
    </row>
    <row r="18" spans="1:9" s="7" customFormat="1" x14ac:dyDescent="0.25">
      <c r="A18" s="21" t="s">
        <v>20</v>
      </c>
      <c r="B18" s="22" t="s">
        <v>10</v>
      </c>
      <c r="C18" s="23">
        <v>756118</v>
      </c>
      <c r="D18" s="23">
        <v>748613</v>
      </c>
      <c r="E18" s="23">
        <f t="shared" si="6"/>
        <v>748613</v>
      </c>
      <c r="F18" s="23">
        <v>748612.6</v>
      </c>
      <c r="G18" s="16">
        <f>F18/D18*100</f>
        <v>99.999946567852817</v>
      </c>
      <c r="H18" s="23">
        <v>760715</v>
      </c>
      <c r="I18" s="23">
        <v>797442</v>
      </c>
    </row>
    <row r="19" spans="1:9" s="7" customFormat="1" ht="45" x14ac:dyDescent="0.25">
      <c r="A19" s="21" t="s">
        <v>21</v>
      </c>
      <c r="B19" s="22" t="s">
        <v>11</v>
      </c>
      <c r="C19" s="23">
        <v>42698</v>
      </c>
      <c r="D19" s="23">
        <v>53542</v>
      </c>
      <c r="E19" s="23">
        <f t="shared" si="6"/>
        <v>53542</v>
      </c>
      <c r="F19" s="23">
        <v>53541.8</v>
      </c>
      <c r="G19" s="16">
        <f>F19/D19*100</f>
        <v>99.999626461469504</v>
      </c>
      <c r="H19" s="23">
        <v>42811</v>
      </c>
      <c r="I19" s="23">
        <v>44563</v>
      </c>
    </row>
    <row r="20" spans="1:9" s="7" customFormat="1" ht="60" x14ac:dyDescent="0.25">
      <c r="A20" s="21" t="s">
        <v>22</v>
      </c>
      <c r="B20" s="22" t="s">
        <v>12</v>
      </c>
      <c r="C20" s="23">
        <v>557028</v>
      </c>
      <c r="D20" s="23">
        <v>537829</v>
      </c>
      <c r="E20" s="23">
        <f t="shared" si="6"/>
        <v>537829</v>
      </c>
      <c r="F20" s="23">
        <v>537828.69999999995</v>
      </c>
      <c r="G20" s="16">
        <f>F20/D20*100</f>
        <v>99.999944220188937</v>
      </c>
      <c r="H20" s="23">
        <v>313210</v>
      </c>
      <c r="I20" s="23">
        <v>325739</v>
      </c>
    </row>
    <row r="21" spans="1:9" s="7" customFormat="1" x14ac:dyDescent="0.25">
      <c r="A21" s="17" t="s">
        <v>28</v>
      </c>
      <c r="B21" s="20" t="s">
        <v>29</v>
      </c>
      <c r="C21" s="24">
        <v>258733</v>
      </c>
      <c r="D21" s="24">
        <v>240151</v>
      </c>
      <c r="E21" s="23">
        <f t="shared" si="6"/>
        <v>240151</v>
      </c>
      <c r="F21" s="23">
        <f t="shared" si="7"/>
        <v>240151</v>
      </c>
      <c r="G21" s="16">
        <f>F21/D21*100</f>
        <v>100</v>
      </c>
      <c r="H21" s="24"/>
      <c r="I21" s="24"/>
    </row>
    <row r="22" spans="1:9" s="7" customFormat="1" ht="45" x14ac:dyDescent="0.25">
      <c r="A22" s="21" t="s">
        <v>23</v>
      </c>
      <c r="B22" s="22" t="s">
        <v>13</v>
      </c>
      <c r="C22" s="23">
        <v>7234</v>
      </c>
      <c r="D22" s="23">
        <v>30763</v>
      </c>
      <c r="E22" s="23">
        <f t="shared" si="6"/>
        <v>30763</v>
      </c>
      <c r="F22" s="23">
        <v>30762.9</v>
      </c>
      <c r="G22" s="16">
        <f>F22/D22*100</f>
        <v>99.99967493417418</v>
      </c>
      <c r="H22" s="23">
        <v>7596</v>
      </c>
      <c r="I22" s="23">
        <v>7900</v>
      </c>
    </row>
    <row r="23" spans="1:9" s="7" customFormat="1" ht="30" x14ac:dyDescent="0.25">
      <c r="A23" s="21" t="s">
        <v>35</v>
      </c>
      <c r="B23" s="22" t="s">
        <v>36</v>
      </c>
      <c r="C23" s="23">
        <v>1200</v>
      </c>
      <c r="D23" s="23">
        <v>1200</v>
      </c>
      <c r="E23" s="23">
        <f t="shared" si="6"/>
        <v>1200</v>
      </c>
      <c r="F23" s="23">
        <f t="shared" si="7"/>
        <v>1200</v>
      </c>
      <c r="G23" s="16">
        <f>F23/D23*100</f>
        <v>100</v>
      </c>
      <c r="H23" s="23"/>
      <c r="I23" s="23"/>
    </row>
    <row r="24" spans="1:9" s="7" customFormat="1" ht="75" x14ac:dyDescent="0.25">
      <c r="A24" s="21" t="s">
        <v>24</v>
      </c>
      <c r="B24" s="22" t="s">
        <v>14</v>
      </c>
      <c r="C24" s="23">
        <v>124477</v>
      </c>
      <c r="D24" s="23">
        <v>131692</v>
      </c>
      <c r="E24" s="23">
        <f t="shared" si="6"/>
        <v>131692</v>
      </c>
      <c r="F24" s="23">
        <f t="shared" si="7"/>
        <v>131692</v>
      </c>
      <c r="G24" s="16">
        <f>F24/D24*100</f>
        <v>100</v>
      </c>
      <c r="H24" s="23">
        <v>130701</v>
      </c>
      <c r="I24" s="23">
        <v>135929</v>
      </c>
    </row>
    <row r="25" spans="1:9" s="7" customFormat="1" ht="75" x14ac:dyDescent="0.25">
      <c r="A25" s="21" t="s">
        <v>25</v>
      </c>
      <c r="B25" s="22" t="s">
        <v>15</v>
      </c>
      <c r="C25" s="23">
        <v>2533</v>
      </c>
      <c r="D25" s="23">
        <v>2533</v>
      </c>
      <c r="E25" s="23">
        <f t="shared" si="6"/>
        <v>2533</v>
      </c>
      <c r="F25" s="23">
        <v>2533</v>
      </c>
      <c r="G25" s="16">
        <f>F25/D25*100</f>
        <v>100</v>
      </c>
      <c r="H25" s="23">
        <v>2659</v>
      </c>
      <c r="I25" s="23">
        <v>2765</v>
      </c>
    </row>
    <row r="26" spans="1:9" s="7" customFormat="1" x14ac:dyDescent="0.25">
      <c r="A26" s="3" t="s">
        <v>47</v>
      </c>
      <c r="B26" s="4" t="s">
        <v>48</v>
      </c>
      <c r="C26" s="23"/>
      <c r="D26" s="23">
        <v>14301</v>
      </c>
      <c r="E26" s="23">
        <f t="shared" si="6"/>
        <v>14301</v>
      </c>
      <c r="F26" s="23">
        <v>14300.9</v>
      </c>
      <c r="G26" s="16">
        <f>F26/D26*100</f>
        <v>99.999300748199431</v>
      </c>
      <c r="H26" s="23"/>
      <c r="I26" s="23"/>
    </row>
    <row r="27" spans="1:9" s="7" customFormat="1" ht="30" x14ac:dyDescent="0.25">
      <c r="A27" s="26" t="s">
        <v>38</v>
      </c>
      <c r="B27" s="22" t="s">
        <v>37</v>
      </c>
      <c r="C27" s="23">
        <v>825652</v>
      </c>
      <c r="D27" s="23">
        <v>1011469</v>
      </c>
      <c r="E27" s="23">
        <f t="shared" si="6"/>
        <v>1011469</v>
      </c>
      <c r="F27" s="23">
        <v>1011345.7</v>
      </c>
      <c r="G27" s="16">
        <f>F27/D27*100</f>
        <v>99.987809809297161</v>
      </c>
      <c r="H27" s="23"/>
      <c r="I27" s="23"/>
    </row>
    <row r="28" spans="1:9" s="7" customFormat="1" x14ac:dyDescent="0.25">
      <c r="A28" s="17" t="s">
        <v>28</v>
      </c>
      <c r="B28" s="20" t="s">
        <v>29</v>
      </c>
      <c r="C28" s="24">
        <f>13780+231861+50508+64252+50000</f>
        <v>410401</v>
      </c>
      <c r="D28" s="24">
        <v>585685</v>
      </c>
      <c r="E28" s="23">
        <f t="shared" si="6"/>
        <v>585685</v>
      </c>
      <c r="F28" s="23">
        <v>585566.69999999995</v>
      </c>
      <c r="G28" s="16">
        <f>F28/D28*100</f>
        <v>99.979801429095843</v>
      </c>
      <c r="H28" s="24"/>
      <c r="I28" s="24"/>
    </row>
    <row r="29" spans="1:9" s="7" customFormat="1" x14ac:dyDescent="0.25">
      <c r="A29" s="17" t="s">
        <v>28</v>
      </c>
      <c r="B29" s="27" t="s">
        <v>34</v>
      </c>
      <c r="C29" s="24">
        <v>94736</v>
      </c>
      <c r="D29" s="24">
        <v>94736</v>
      </c>
      <c r="E29" s="23">
        <v>94736</v>
      </c>
      <c r="F29" s="23">
        <f t="shared" si="7"/>
        <v>94736</v>
      </c>
      <c r="G29" s="16">
        <f>F29/D29*100</f>
        <v>100</v>
      </c>
      <c r="H29" s="24"/>
      <c r="I29" s="23"/>
    </row>
    <row r="30" spans="1:9" s="7" customFormat="1" ht="47.25" x14ac:dyDescent="0.25">
      <c r="A30" s="21" t="s">
        <v>31</v>
      </c>
      <c r="B30" s="28" t="s">
        <v>32</v>
      </c>
      <c r="C30" s="23">
        <v>15247</v>
      </c>
      <c r="D30" s="23">
        <v>17572</v>
      </c>
      <c r="E30" s="23">
        <f t="shared" si="6"/>
        <v>17572</v>
      </c>
      <c r="F30" s="23">
        <f t="shared" si="7"/>
        <v>17572</v>
      </c>
      <c r="G30" s="16">
        <f>F30/D30*100</f>
        <v>100</v>
      </c>
      <c r="H30" s="23">
        <v>15476</v>
      </c>
      <c r="I30" s="23">
        <v>16195</v>
      </c>
    </row>
    <row r="31" spans="1:9" s="7" customFormat="1" ht="90" x14ac:dyDescent="0.25">
      <c r="A31" s="21" t="s">
        <v>26</v>
      </c>
      <c r="B31" s="22" t="s">
        <v>16</v>
      </c>
      <c r="C31" s="23">
        <v>3568</v>
      </c>
      <c r="D31" s="23">
        <v>2169</v>
      </c>
      <c r="E31" s="23">
        <f t="shared" si="6"/>
        <v>2169</v>
      </c>
      <c r="F31" s="23">
        <f t="shared" si="7"/>
        <v>2169</v>
      </c>
      <c r="G31" s="16">
        <f>F31/D31*100</f>
        <v>100</v>
      </c>
      <c r="H31" s="23">
        <v>3568</v>
      </c>
      <c r="I31" s="23">
        <v>3568</v>
      </c>
    </row>
    <row r="32" spans="1:9" s="7" customFormat="1" ht="30" x14ac:dyDescent="0.25">
      <c r="A32" s="1" t="s">
        <v>45</v>
      </c>
      <c r="B32" s="2" t="s">
        <v>46</v>
      </c>
      <c r="C32" s="29"/>
      <c r="D32" s="29">
        <v>15011</v>
      </c>
      <c r="E32" s="23">
        <f t="shared" si="6"/>
        <v>15011</v>
      </c>
      <c r="F32" s="23">
        <f t="shared" si="7"/>
        <v>15011</v>
      </c>
      <c r="G32" s="30">
        <f>F32/D32*100</f>
        <v>100</v>
      </c>
      <c r="H32" s="29"/>
      <c r="I32" s="29"/>
    </row>
    <row r="33" spans="1:9" s="7" customFormat="1" ht="30" x14ac:dyDescent="0.25">
      <c r="A33" s="1" t="s">
        <v>50</v>
      </c>
      <c r="B33" s="2" t="s">
        <v>51</v>
      </c>
      <c r="C33" s="29"/>
      <c r="D33" s="29">
        <v>2269</v>
      </c>
      <c r="E33" s="23">
        <f t="shared" si="6"/>
        <v>2269</v>
      </c>
      <c r="F33" s="23">
        <v>2268.9</v>
      </c>
      <c r="G33" s="30">
        <f t="shared" ref="G33" si="10">F33/D33*100</f>
        <v>99.995592772146324</v>
      </c>
      <c r="H33" s="29"/>
      <c r="I33" s="29"/>
    </row>
    <row r="34" spans="1:9" s="7" customFormat="1" x14ac:dyDescent="0.25"/>
  </sheetData>
  <mergeCells count="8">
    <mergeCell ref="A3:A5"/>
    <mergeCell ref="H2:I2"/>
    <mergeCell ref="B1:I1"/>
    <mergeCell ref="B3:B5"/>
    <mergeCell ref="C3:I3"/>
    <mergeCell ref="H4:H5"/>
    <mergeCell ref="I4:I5"/>
    <mergeCell ref="C4:F4"/>
  </mergeCells>
  <pageMargins left="0" right="0" top="0" bottom="0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2019-02-13T10:59:44Z</dcterms:modified>
</cp:coreProperties>
</file>