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D33" i="2"/>
  <c r="C33" i="2"/>
  <c r="E30" i="2"/>
  <c r="D30" i="2"/>
  <c r="C30" i="2"/>
  <c r="E29" i="2"/>
  <c r="D29" i="2"/>
  <c r="C29" i="2"/>
  <c r="C20" i="2"/>
  <c r="C22" i="2" s="1"/>
  <c r="C26" i="2"/>
  <c r="C23" i="2"/>
  <c r="C17" i="2"/>
  <c r="C19" i="2" s="1"/>
  <c r="D28" i="2"/>
  <c r="E28" i="2"/>
  <c r="C28" i="2"/>
  <c r="D25" i="2"/>
  <c r="E25" i="2"/>
  <c r="C25" i="2"/>
  <c r="D22" i="2"/>
  <c r="E22" i="2"/>
  <c r="D19" i="2"/>
  <c r="E19" i="2"/>
  <c r="E15" i="2"/>
  <c r="D15" i="2"/>
  <c r="C15" i="2"/>
  <c r="C13" i="2" l="1"/>
  <c r="C12" i="2" s="1"/>
  <c r="E13" i="2" l="1"/>
  <c r="E12" i="2" s="1"/>
  <c r="D13" i="2" l="1"/>
  <c r="D12" i="2" s="1"/>
</calcChain>
</file>

<file path=xl/sharedStrings.xml><?xml version="1.0" encoding="utf-8"?>
<sst xmlns="http://schemas.openxmlformats.org/spreadsheetml/2006/main" count="254" uniqueCount="50">
  <si>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</si>
  <si>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</si>
  <si>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</si>
  <si>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</si>
  <si>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</si>
  <si>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</si>
  <si>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</si>
  <si>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</si>
  <si>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</si>
  <si>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</si>
  <si>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</si>
  <si>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</si>
  <si>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</si>
  <si>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</si>
  <si>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</si>
  <si>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</si>
  <si>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</si>
  <si>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</si>
  <si>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</si>
  <si>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</si>
  <si>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</si>
  <si>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</si>
  <si>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</si>
  <si>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</si>
  <si>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</si>
  <si>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</si>
  <si>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</si>
  <si>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</si>
  <si>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</si>
  <si>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</si>
  <si>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</si>
  <si>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</si>
  <si>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</si>
  <si>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</si>
  <si>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</si>
  <si>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</si>
  <si>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</si>
  <si>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</si>
  <si>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</si>
  <si>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</si>
  <si>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</si>
  <si>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</si>
  <si>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</si>
  <si>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</si>
  <si>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</si>
  <si>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</si>
  <si>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"Средняя общеобразовательная школа-гимназия № 9 города Павлодара"</t>
  </si>
  <si>
    <t>Директор:                                                    Завальная С.В.</t>
  </si>
  <si>
    <t>по состоянию на "1" июня 2019г.</t>
  </si>
  <si>
    <t>факт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</si>
</sst>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0" workbookViewId="0">
      <selection activeCell="F15" sqref="F15:G15"/>
    </sheetView>
  </sheetViews>
  <sheetFormatPr defaultColWidth="9.140625" defaultRowHeight="20.25" x14ac:dyDescent="0.3"/>
  <cols>
    <col min="1" max="1" width="64.28515625" style="2" customWidth="1"/>
    <col min="2" max="2" width="9.140625" style="3"/>
    <col min="3" max="3" width="14.42578125" style="2" customWidth="1"/>
    <col min="4" max="4" width="14.7109375" style="2" customWidth="1"/>
    <col min="5" max="5" width="14.5703125" style="2" customWidth="1"/>
    <col min="6" max="6" width="15.140625" style="2" customWidth="1"/>
    <col min="7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48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46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17" t="s">
        <v>49</v>
      </c>
    </row>
    <row r="11" spans="1:5" x14ac:dyDescent="0.3">
      <c r="A11" s="7" t="s">
        <v>27</v>
      </c>
      <c r="B11" s="8" t="s">
        <v>11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31</v>
      </c>
      <c r="B12" s="8" t="s">
        <v>3</v>
      </c>
      <c r="C12" s="18">
        <f>SUM(C13/C11)</f>
        <v>193.85801486199574</v>
      </c>
      <c r="D12" s="18">
        <f t="shared" ref="D12:E12" si="0">SUM(D13/D11)</f>
        <v>81.055997876857745</v>
      </c>
      <c r="E12" s="18">
        <f t="shared" si="0"/>
        <v>81.055997876857745</v>
      </c>
    </row>
    <row r="13" spans="1:5" ht="25.5" x14ac:dyDescent="0.3">
      <c r="A13" s="7" t="s">
        <v>12</v>
      </c>
      <c r="B13" s="8" t="s">
        <v>3</v>
      </c>
      <c r="C13" s="9">
        <f>SUM(C15+C29+C30+C31+C32+C33)</f>
        <v>365228.5</v>
      </c>
      <c r="D13" s="9">
        <f t="shared" ref="D13:E13" si="1">SUM(D15+D29+D30+D31+D32+D33)</f>
        <v>152709.5</v>
      </c>
      <c r="E13" s="9">
        <f t="shared" si="1"/>
        <v>152709.5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91978.4+208062+225+11765</f>
        <v>312030.40000000002</v>
      </c>
      <c r="D15" s="9">
        <f>25260.4+97477+225+5887</f>
        <v>128849.4</v>
      </c>
      <c r="E15" s="9">
        <f>25260.4+97477+225+5887</f>
        <v>128849.4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f>13280+1000</f>
        <v>14280</v>
      </c>
      <c r="D17" s="9">
        <v>14280</v>
      </c>
      <c r="E17" s="9">
        <v>14280</v>
      </c>
    </row>
    <row r="18" spans="1:5" x14ac:dyDescent="0.3">
      <c r="A18" s="12" t="s">
        <v>5</v>
      </c>
      <c r="B18" s="13" t="s">
        <v>4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38</v>
      </c>
      <c r="B19" s="8" t="s">
        <v>39</v>
      </c>
      <c r="C19" s="9">
        <f>SUM(C17*100/C18)</f>
        <v>136000</v>
      </c>
      <c r="D19" s="9">
        <f t="shared" ref="D19:E19" si="2">SUM(D17*100/D18)</f>
        <v>136000</v>
      </c>
      <c r="E19" s="9">
        <f t="shared" si="2"/>
        <v>136000</v>
      </c>
    </row>
    <row r="20" spans="1:5" ht="25.5" x14ac:dyDescent="0.3">
      <c r="A20" s="9" t="s">
        <v>28</v>
      </c>
      <c r="B20" s="8" t="s">
        <v>3</v>
      </c>
      <c r="C20" s="9">
        <f>219562-111.6+21600.1</f>
        <v>241050.5</v>
      </c>
      <c r="D20" s="9">
        <v>219562</v>
      </c>
      <c r="E20" s="9">
        <v>219562</v>
      </c>
    </row>
    <row r="21" spans="1:5" x14ac:dyDescent="0.3">
      <c r="A21" s="12" t="s">
        <v>5</v>
      </c>
      <c r="B21" s="13" t="s">
        <v>4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38</v>
      </c>
      <c r="B22" s="8" t="s">
        <v>39</v>
      </c>
      <c r="C22" s="9">
        <f>SUM(C20*100/C21)</f>
        <v>152563.60759493671</v>
      </c>
      <c r="D22" s="9">
        <f t="shared" ref="D22:E22" si="3">SUM(D20*100/D21)</f>
        <v>138963.29113924049</v>
      </c>
      <c r="E22" s="9">
        <f t="shared" si="3"/>
        <v>138963.29113924049</v>
      </c>
    </row>
    <row r="23" spans="1:5" ht="57" x14ac:dyDescent="0.3">
      <c r="A23" s="16" t="s">
        <v>33</v>
      </c>
      <c r="B23" s="8" t="s">
        <v>3</v>
      </c>
      <c r="C23" s="9">
        <f>18965+10000</f>
        <v>28965</v>
      </c>
      <c r="D23" s="9">
        <v>18965</v>
      </c>
      <c r="E23" s="9">
        <v>18965</v>
      </c>
    </row>
    <row r="24" spans="1:5" x14ac:dyDescent="0.3">
      <c r="A24" s="12" t="s">
        <v>5</v>
      </c>
      <c r="B24" s="13" t="s">
        <v>4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38</v>
      </c>
      <c r="B25" s="8" t="s">
        <v>39</v>
      </c>
      <c r="C25" s="9">
        <f>C23*100/C24</f>
        <v>118224.48979591837</v>
      </c>
      <c r="D25" s="9">
        <f t="shared" ref="D25:E25" si="4">D23*100/D24</f>
        <v>77408.163265306124</v>
      </c>
      <c r="E25" s="9">
        <f t="shared" si="4"/>
        <v>77408.163265306124</v>
      </c>
    </row>
    <row r="26" spans="1:5" ht="25.5" x14ac:dyDescent="0.3">
      <c r="A26" s="9" t="s">
        <v>29</v>
      </c>
      <c r="B26" s="8" t="s">
        <v>3</v>
      </c>
      <c r="C26" s="9">
        <f>21734.9+6000</f>
        <v>27734.9</v>
      </c>
      <c r="D26" s="9">
        <v>21734.9</v>
      </c>
      <c r="E26" s="9">
        <v>21734.9</v>
      </c>
    </row>
    <row r="27" spans="1:5" x14ac:dyDescent="0.3">
      <c r="A27" s="12" t="s">
        <v>5</v>
      </c>
      <c r="B27" s="13" t="s">
        <v>4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38</v>
      </c>
      <c r="B28" s="8" t="s">
        <v>39</v>
      </c>
      <c r="C28" s="9">
        <f>C26*100/C27</f>
        <v>74959.189189189186</v>
      </c>
      <c r="D28" s="9">
        <f t="shared" ref="D28:E28" si="5">D26*100/D27</f>
        <v>58742.972972972973</v>
      </c>
      <c r="E28" s="9">
        <f t="shared" si="5"/>
        <v>58742.972972972973</v>
      </c>
    </row>
    <row r="29" spans="1:5" ht="25.5" x14ac:dyDescent="0.3">
      <c r="A29" s="7" t="s">
        <v>6</v>
      </c>
      <c r="B29" s="8" t="s">
        <v>3</v>
      </c>
      <c r="C29" s="9">
        <f>5302+2812+1329+12198+5962+2776</f>
        <v>30379</v>
      </c>
      <c r="D29" s="9">
        <f>1606+656+306+6229+2479+1113</f>
        <v>12389</v>
      </c>
      <c r="E29" s="9">
        <f>1606+656+306+6229+2479+1113</f>
        <v>12389</v>
      </c>
    </row>
    <row r="30" spans="1:5" ht="36.75" x14ac:dyDescent="0.3">
      <c r="A30" s="14" t="s">
        <v>7</v>
      </c>
      <c r="B30" s="8" t="s">
        <v>3</v>
      </c>
      <c r="C30" s="9">
        <f>12868+941</f>
        <v>13809</v>
      </c>
      <c r="D30" s="9">
        <f>6641+309</f>
        <v>6950</v>
      </c>
      <c r="E30" s="9">
        <f>6641+309</f>
        <v>6950</v>
      </c>
    </row>
    <row r="31" spans="1:5" ht="25.5" x14ac:dyDescent="0.3">
      <c r="A31" s="14" t="s">
        <v>8</v>
      </c>
      <c r="B31" s="8" t="s">
        <v>3</v>
      </c>
      <c r="C31" s="9">
        <v>4563</v>
      </c>
      <c r="D31" s="9">
        <v>2048</v>
      </c>
      <c r="E31" s="9">
        <v>2048</v>
      </c>
    </row>
    <row r="32" spans="1:5" ht="36.75" x14ac:dyDescent="0.3">
      <c r="A32" s="14" t="s">
        <v>9</v>
      </c>
      <c r="B32" s="8" t="s">
        <v>3</v>
      </c>
      <c r="C32" s="9">
        <v>0</v>
      </c>
      <c r="D32" s="9">
        <v>0</v>
      </c>
      <c r="E32" s="9">
        <v>0</v>
      </c>
    </row>
    <row r="33" spans="1:5" ht="51.75" customHeight="1" x14ac:dyDescent="0.3">
      <c r="A33" s="14" t="s">
        <v>10</v>
      </c>
      <c r="B33" s="8" t="s">
        <v>3</v>
      </c>
      <c r="C33" s="9">
        <f>1129+3020+298.1</f>
        <v>4447.1000000000004</v>
      </c>
      <c r="D33" s="9">
        <f>1041+1134+298.1</f>
        <v>2473.1</v>
      </c>
      <c r="E33" s="9">
        <f>1041+1134+298.1</f>
        <v>2473.1</v>
      </c>
    </row>
    <row r="34" spans="1:5" ht="66.75" customHeight="1" x14ac:dyDescent="0.3"/>
    <row r="35" spans="1:5" x14ac:dyDescent="0.3">
      <c r="A35" s="2" t="s">
        <v>47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2019-06-07T12:40:53Z</dcterms:modified>
</cp:coreProperties>
</file>