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5576" windowHeight="10908" activeTab="5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state="hidden" r:id="rId4"/>
    <sheet name="вузы" sheetId="4" state="hidden" r:id="rId5"/>
    <sheet name="Лист1" sheetId="6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6" l="1"/>
  <c r="D32" i="6"/>
  <c r="C32" i="6"/>
  <c r="C29" i="6"/>
  <c r="E41" i="6"/>
  <c r="D41" i="6"/>
  <c r="E44" i="6"/>
  <c r="E42" i="6"/>
  <c r="D44" i="6"/>
  <c r="D42" i="6"/>
  <c r="C42" i="6"/>
  <c r="C44" i="6"/>
  <c r="E40" i="6"/>
  <c r="D40" i="6"/>
  <c r="C40" i="6"/>
  <c r="E29" i="6"/>
  <c r="D29" i="6"/>
  <c r="C28" i="6"/>
  <c r="E21" i="6"/>
  <c r="D21" i="6"/>
  <c r="D19" i="6"/>
  <c r="C19" i="6"/>
  <c r="D22" i="6"/>
  <c r="D24" i="6"/>
  <c r="D27" i="6"/>
  <c r="E25" i="6"/>
  <c r="D25" i="6"/>
  <c r="D18" i="6"/>
  <c r="C14" i="6"/>
  <c r="D28" i="6" l="1"/>
  <c r="E28" i="6" s="1"/>
  <c r="C27" i="6"/>
  <c r="C25" i="6"/>
  <c r="C24" i="6"/>
  <c r="E22" i="6"/>
  <c r="C21" i="6"/>
  <c r="E19" i="6"/>
  <c r="E18" i="6"/>
  <c r="C18" i="6"/>
  <c r="E16" i="6"/>
  <c r="E14" i="6"/>
  <c r="E11" i="6"/>
  <c r="D11" i="6"/>
  <c r="C11" i="6"/>
  <c r="F15" i="2"/>
  <c r="D33" i="2"/>
  <c r="E33" i="2"/>
  <c r="C33" i="2"/>
  <c r="F13" i="2" s="1"/>
  <c r="E24" i="6" l="1"/>
  <c r="D29" i="2"/>
  <c r="E17" i="2"/>
  <c r="C29" i="2"/>
  <c r="D25" i="2"/>
  <c r="E25" i="2" s="1"/>
  <c r="C25" i="2"/>
  <c r="D23" i="2"/>
  <c r="E23" i="2" s="1"/>
  <c r="E22" i="2"/>
  <c r="E20" i="2"/>
  <c r="D22" i="2"/>
  <c r="D19" i="2"/>
  <c r="E19" i="2" s="1"/>
  <c r="E15" i="2"/>
  <c r="D15" i="2"/>
  <c r="C15" i="2"/>
  <c r="E29" i="2" l="1"/>
  <c r="D26" i="2"/>
  <c r="D28" i="2" s="1"/>
  <c r="C30" i="2" l="1"/>
  <c r="D12" i="2" l="1"/>
  <c r="E12" i="2"/>
  <c r="C12" i="2"/>
  <c r="C22" i="2" l="1"/>
  <c r="C26" i="2"/>
  <c r="C28" i="2" s="1"/>
  <c r="C19" i="2"/>
</calcChain>
</file>

<file path=xl/sharedStrings.xml><?xml version="1.0" encoding="utf-8"?>
<sst xmlns="http://schemas.openxmlformats.org/spreadsheetml/2006/main" count="370" uniqueCount="68">
  <si>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</si>
  <si>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</si>
  <si>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</si>
  <si>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</si>
  <si>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</si>
  <si>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</si>
  <si>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</si>
  <si>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</si>
  <si>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</si>
  <si>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</si>
  <si>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</si>
  <si>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</si>
  <si>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</si>
  <si>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</si>
  <si>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</si>
  <si>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</si>
  <si>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</si>
  <si>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</si>
  <si>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</si>
  <si>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</si>
  <si>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</si>
  <si>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</si>
  <si>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</si>
  <si>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</si>
  <si>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</si>
  <si>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</si>
  <si>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</si>
  <si>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</si>
  <si>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</si>
  <si>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</si>
  <si>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</si>
  <si>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</si>
  <si>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</si>
  <si>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</si>
  <si>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</si>
  <si>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</si>
  <si>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</si>
  <si>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</si>
  <si>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</si>
  <si>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</si>
  <si>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</si>
  <si>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</si>
  <si>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</si>
  <si>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</si>
  <si>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</si>
  <si>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</si>
  <si>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>ГУ СОШ №27 г.Павлодара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</si>
  <si>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аренда помещений и др.)</t>
    </r>
  </si>
  <si>
    <t>Директор</t>
  </si>
  <si>
    <t>Асылов Ж.С.</t>
  </si>
  <si>
    <t>Главный бухгалтер</t>
  </si>
  <si>
    <t>Кожевникова Е.В.</t>
  </si>
  <si>
    <t>по состоянию на "30" сентября 2019г.</t>
  </si>
  <si>
    <t>6.1 Приобретение прочих запасов</t>
  </si>
  <si>
    <t>подписка</t>
  </si>
  <si>
    <t>канцтовары</t>
  </si>
  <si>
    <t>электротовары</t>
  </si>
  <si>
    <t>хоз товары</t>
  </si>
  <si>
    <t>мыломоющие товары</t>
  </si>
  <si>
    <t>товары д/текущего ремонта</t>
  </si>
  <si>
    <t xml:space="preserve">питание </t>
  </si>
  <si>
    <t>летний лагерь д/малообеспеченных</t>
  </si>
  <si>
    <t xml:space="preserve">одежда </t>
  </si>
  <si>
    <t>канц товары</t>
  </si>
  <si>
    <t>6.2 Оплата прочих услуг и работ</t>
  </si>
  <si>
    <t xml:space="preserve">6.3 Затраты Фонда всеобщего обязательного среднего образования </t>
  </si>
  <si>
    <t>6.4 Прочие текущие затраты - ОСОЛ</t>
  </si>
  <si>
    <t>по состоянию на "31" декабря2019г.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</si>
</sst>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2" fontId="2" fillId="0" borderId="2" xfId="0" applyNumberFormat="1" applyFont="1" applyBorder="1"/>
    <xf numFmtId="0" fontId="2" fillId="0" borderId="0" xfId="0" applyFont="1" applyFill="1"/>
    <xf numFmtId="0" fontId="2" fillId="0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/>
    <xf numFmtId="16" fontId="7" fillId="0" borderId="2" xfId="0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7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6" workbookViewId="0">
      <selection activeCell="A2" sqref="A2:E2"/>
    </sheetView>
  </sheetViews>
  <sheetFormatPr defaultColWidth="9.109375" defaultRowHeight="20.399999999999999" x14ac:dyDescent="0.35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 x14ac:dyDescent="0.35">
      <c r="A1" s="28" t="s">
        <v>19</v>
      </c>
      <c r="B1" s="28"/>
      <c r="C1" s="28"/>
      <c r="D1" s="28"/>
      <c r="E1" s="28"/>
    </row>
    <row r="2" spans="1:5" x14ac:dyDescent="0.35">
      <c r="A2" s="28" t="s">
        <v>45</v>
      </c>
      <c r="B2" s="28"/>
      <c r="C2" s="28"/>
      <c r="D2" s="28"/>
      <c r="E2" s="28"/>
    </row>
    <row r="3" spans="1:5" x14ac:dyDescent="0.35">
      <c r="A3" s="1"/>
    </row>
    <row r="4" spans="1:5" x14ac:dyDescent="0.35">
      <c r="A4" s="31"/>
      <c r="B4" s="31"/>
      <c r="C4" s="31"/>
      <c r="D4" s="31"/>
      <c r="E4" s="31"/>
    </row>
    <row r="5" spans="1:5" ht="15.75" customHeight="1" x14ac:dyDescent="0.35">
      <c r="A5" s="32" t="s">
        <v>21</v>
      </c>
      <c r="B5" s="32"/>
      <c r="C5" s="32"/>
      <c r="D5" s="32"/>
      <c r="E5" s="32"/>
    </row>
    <row r="6" spans="1:5" x14ac:dyDescent="0.35">
      <c r="A6" s="4"/>
    </row>
    <row r="7" spans="1:5" x14ac:dyDescent="0.35">
      <c r="A7" s="15" t="s">
        <v>22</v>
      </c>
    </row>
    <row r="8" spans="1:5" x14ac:dyDescent="0.35">
      <c r="A8" s="1"/>
    </row>
    <row r="9" spans="1:5" x14ac:dyDescent="0.35">
      <c r="A9" s="29" t="s">
        <v>0</v>
      </c>
      <c r="B9" s="30" t="s">
        <v>24</v>
      </c>
      <c r="C9" s="29" t="s">
        <v>44</v>
      </c>
      <c r="D9" s="29"/>
      <c r="E9" s="29"/>
    </row>
    <row r="10" spans="1:5" ht="40.799999999999997" x14ac:dyDescent="0.35">
      <c r="A10" s="29"/>
      <c r="B10" s="30"/>
      <c r="C10" s="5" t="s">
        <v>25</v>
      </c>
      <c r="D10" s="5" t="s">
        <v>26</v>
      </c>
      <c r="E10" s="6" t="s">
        <v>18</v>
      </c>
    </row>
    <row r="11" spans="1:5" x14ac:dyDescent="0.35">
      <c r="A11" s="7" t="s">
        <v>17</v>
      </c>
      <c r="B11" s="8" t="s">
        <v>11</v>
      </c>
      <c r="C11" s="9"/>
      <c r="D11" s="9"/>
      <c r="E11" s="9"/>
    </row>
    <row r="12" spans="1:5" ht="27.6" x14ac:dyDescent="0.35">
      <c r="A12" s="12" t="s">
        <v>30</v>
      </c>
      <c r="B12" s="8" t="s">
        <v>3</v>
      </c>
      <c r="C12" s="9"/>
      <c r="D12" s="9"/>
      <c r="E12" s="9"/>
    </row>
    <row r="13" spans="1:5" ht="27.6" x14ac:dyDescent="0.35">
      <c r="A13" s="7" t="s">
        <v>12</v>
      </c>
      <c r="B13" s="8" t="s">
        <v>3</v>
      </c>
      <c r="C13" s="9"/>
      <c r="D13" s="9"/>
      <c r="E13" s="9"/>
    </row>
    <row r="14" spans="1:5" x14ac:dyDescent="0.35">
      <c r="A14" s="10" t="s">
        <v>1</v>
      </c>
      <c r="B14" s="11"/>
      <c r="C14" s="9"/>
      <c r="D14" s="9"/>
      <c r="E14" s="9"/>
    </row>
    <row r="15" spans="1:5" ht="27.6" x14ac:dyDescent="0.35">
      <c r="A15" s="7" t="s">
        <v>13</v>
      </c>
      <c r="B15" s="8" t="s">
        <v>3</v>
      </c>
      <c r="C15" s="9"/>
      <c r="D15" s="9"/>
      <c r="E15" s="9"/>
    </row>
    <row r="16" spans="1:5" x14ac:dyDescent="0.35">
      <c r="A16" s="10" t="s">
        <v>2</v>
      </c>
      <c r="B16" s="11"/>
      <c r="C16" s="9"/>
      <c r="D16" s="9"/>
      <c r="E16" s="9"/>
    </row>
    <row r="17" spans="1:5" ht="27.6" x14ac:dyDescent="0.35">
      <c r="A17" s="9" t="s">
        <v>14</v>
      </c>
      <c r="B17" s="8" t="s">
        <v>3</v>
      </c>
      <c r="C17" s="9"/>
      <c r="D17" s="9"/>
      <c r="E17" s="9"/>
    </row>
    <row r="18" spans="1:5" x14ac:dyDescent="0.35">
      <c r="A18" s="12" t="s">
        <v>5</v>
      </c>
      <c r="B18" s="13" t="s">
        <v>4</v>
      </c>
      <c r="C18" s="9"/>
      <c r="D18" s="9"/>
      <c r="E18" s="9"/>
    </row>
    <row r="19" spans="1:5" ht="21.9" customHeight="1" x14ac:dyDescent="0.35">
      <c r="A19" s="12" t="s">
        <v>38</v>
      </c>
      <c r="B19" s="8" t="s">
        <v>39</v>
      </c>
      <c r="C19" s="9"/>
      <c r="D19" s="9"/>
      <c r="E19" s="9"/>
    </row>
    <row r="20" spans="1:5" ht="27.6" x14ac:dyDescent="0.35">
      <c r="A20" s="9" t="s">
        <v>16</v>
      </c>
      <c r="B20" s="8" t="s">
        <v>3</v>
      </c>
      <c r="C20" s="9"/>
      <c r="D20" s="9"/>
      <c r="E20" s="9"/>
    </row>
    <row r="21" spans="1:5" x14ac:dyDescent="0.35">
      <c r="A21" s="12" t="s">
        <v>5</v>
      </c>
      <c r="B21" s="13" t="s">
        <v>4</v>
      </c>
      <c r="C21" s="9"/>
      <c r="D21" s="9"/>
      <c r="E21" s="9"/>
    </row>
    <row r="22" spans="1:5" ht="21.9" customHeight="1" x14ac:dyDescent="0.35">
      <c r="A22" s="12" t="s">
        <v>38</v>
      </c>
      <c r="B22" s="8" t="s">
        <v>39</v>
      </c>
      <c r="C22" s="9"/>
      <c r="D22" s="9"/>
      <c r="E22" s="9"/>
    </row>
    <row r="23" spans="1:5" ht="27.6" x14ac:dyDescent="0.35">
      <c r="A23" s="9" t="s">
        <v>15</v>
      </c>
      <c r="B23" s="8" t="s">
        <v>3</v>
      </c>
      <c r="C23" s="9"/>
      <c r="D23" s="9"/>
      <c r="E23" s="9"/>
    </row>
    <row r="24" spans="1:5" x14ac:dyDescent="0.35">
      <c r="A24" s="12" t="s">
        <v>5</v>
      </c>
      <c r="B24" s="13" t="s">
        <v>4</v>
      </c>
      <c r="C24" s="9"/>
      <c r="D24" s="9"/>
      <c r="E24" s="9"/>
    </row>
    <row r="25" spans="1:5" ht="21.9" customHeight="1" x14ac:dyDescent="0.35">
      <c r="A25" s="12" t="s">
        <v>38</v>
      </c>
      <c r="B25" s="8" t="s">
        <v>39</v>
      </c>
      <c r="C25" s="9"/>
      <c r="D25" s="9"/>
      <c r="E25" s="9"/>
    </row>
    <row r="26" spans="1:5" ht="27.6" x14ac:dyDescent="0.35">
      <c r="A26" s="7" t="s">
        <v>6</v>
      </c>
      <c r="B26" s="8" t="s">
        <v>3</v>
      </c>
      <c r="C26" s="9"/>
      <c r="D26" s="9"/>
      <c r="E26" s="9"/>
    </row>
    <row r="27" spans="1:5" ht="36.6" x14ac:dyDescent="0.35">
      <c r="A27" s="14" t="s">
        <v>7</v>
      </c>
      <c r="B27" s="8" t="s">
        <v>3</v>
      </c>
      <c r="C27" s="9"/>
      <c r="D27" s="9"/>
      <c r="E27" s="9"/>
    </row>
    <row r="28" spans="1:5" ht="27.6" x14ac:dyDescent="0.35">
      <c r="A28" s="14" t="s">
        <v>8</v>
      </c>
      <c r="B28" s="8" t="s">
        <v>3</v>
      </c>
      <c r="C28" s="9"/>
      <c r="D28" s="9"/>
      <c r="E28" s="9"/>
    </row>
    <row r="29" spans="1:5" ht="36.6" x14ac:dyDescent="0.35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5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pane xSplit="2" ySplit="3" topLeftCell="C13" activePane="bottomRight" state="frozen"/>
      <selection activeCell="A10" sqref="A10"/>
      <selection pane="topRight" activeCell="C10" sqref="C10"/>
      <selection pane="bottomLeft" activeCell="A13" sqref="A13"/>
      <selection pane="bottomRight" activeCell="A9" sqref="A1:XFD1048576"/>
    </sheetView>
  </sheetViews>
  <sheetFormatPr defaultColWidth="9.109375" defaultRowHeight="20.399999999999999" x14ac:dyDescent="0.35"/>
  <cols>
    <col min="1" max="1" width="69.44140625" style="2" customWidth="1"/>
    <col min="2" max="2" width="10.6640625" style="3" customWidth="1"/>
    <col min="3" max="7" width="12" style="2" customWidth="1"/>
    <col min="8" max="16384" width="9.109375" style="2"/>
  </cols>
  <sheetData>
    <row r="1" spans="1:6" x14ac:dyDescent="0.35">
      <c r="A1" s="28" t="s">
        <v>19</v>
      </c>
      <c r="B1" s="28"/>
      <c r="C1" s="28"/>
      <c r="D1" s="28"/>
      <c r="E1" s="28"/>
    </row>
    <row r="2" spans="1:6" x14ac:dyDescent="0.35">
      <c r="A2" s="28" t="s">
        <v>52</v>
      </c>
      <c r="B2" s="28"/>
      <c r="C2" s="28"/>
      <c r="D2" s="28"/>
      <c r="E2" s="28"/>
    </row>
    <row r="3" spans="1:6" x14ac:dyDescent="0.35">
      <c r="A3" s="1"/>
    </row>
    <row r="4" spans="1:6" x14ac:dyDescent="0.35">
      <c r="A4" s="31" t="s">
        <v>46</v>
      </c>
      <c r="B4" s="31"/>
      <c r="C4" s="31"/>
      <c r="D4" s="31"/>
      <c r="E4" s="31"/>
    </row>
    <row r="5" spans="1:6" ht="15.75" customHeight="1" x14ac:dyDescent="0.35">
      <c r="A5" s="32"/>
      <c r="B5" s="32"/>
      <c r="C5" s="32"/>
      <c r="D5" s="32"/>
      <c r="E5" s="32"/>
    </row>
    <row r="6" spans="1:6" x14ac:dyDescent="0.35">
      <c r="A6" s="4"/>
    </row>
    <row r="7" spans="1:6" x14ac:dyDescent="0.35">
      <c r="A7" s="15" t="s">
        <v>22</v>
      </c>
    </row>
    <row r="8" spans="1:6" x14ac:dyDescent="0.35">
      <c r="A8" s="1"/>
    </row>
    <row r="9" spans="1:6" x14ac:dyDescent="0.35">
      <c r="A9" s="29" t="s">
        <v>43</v>
      </c>
      <c r="B9" s="30" t="s">
        <v>24</v>
      </c>
      <c r="C9" s="29" t="s">
        <v>44</v>
      </c>
      <c r="D9" s="29"/>
      <c r="E9" s="29"/>
    </row>
    <row r="10" spans="1:6" ht="40.799999999999997" x14ac:dyDescent="0.35">
      <c r="A10" s="29"/>
      <c r="B10" s="30"/>
      <c r="C10" s="5" t="s">
        <v>25</v>
      </c>
      <c r="D10" s="5" t="s">
        <v>26</v>
      </c>
      <c r="E10" s="6" t="s">
        <v>18</v>
      </c>
    </row>
    <row r="11" spans="1:6" ht="18.75" customHeight="1" x14ac:dyDescent="0.35">
      <c r="A11" s="7" t="s">
        <v>27</v>
      </c>
      <c r="B11" s="8" t="s">
        <v>11</v>
      </c>
      <c r="C11" s="9">
        <v>734</v>
      </c>
      <c r="D11" s="9">
        <v>734</v>
      </c>
      <c r="E11" s="9">
        <v>734</v>
      </c>
    </row>
    <row r="12" spans="1:6" ht="18.75" customHeight="1" x14ac:dyDescent="0.35">
      <c r="A12" s="12" t="s">
        <v>31</v>
      </c>
      <c r="B12" s="8" t="s">
        <v>3</v>
      </c>
      <c r="C12" s="18">
        <f>C13/C11</f>
        <v>245.84332425068121</v>
      </c>
      <c r="D12" s="18">
        <f t="shared" ref="D12:E12" si="0">D13/D11</f>
        <v>178.11021798365121</v>
      </c>
      <c r="E12" s="18">
        <f t="shared" si="0"/>
        <v>178.11021798365121</v>
      </c>
    </row>
    <row r="13" spans="1:6" ht="18.75" customHeight="1" x14ac:dyDescent="0.35">
      <c r="A13" s="7" t="s">
        <v>12</v>
      </c>
      <c r="B13" s="8" t="s">
        <v>3</v>
      </c>
      <c r="C13" s="9">
        <v>180449</v>
      </c>
      <c r="D13" s="9">
        <v>130732.9</v>
      </c>
      <c r="E13" s="9">
        <v>130732.9</v>
      </c>
      <c r="F13" s="2">
        <f>C15+C29+C30+C31+C33</f>
        <v>174060.79999999999</v>
      </c>
    </row>
    <row r="14" spans="1:6" ht="18.75" customHeight="1" x14ac:dyDescent="0.35">
      <c r="A14" s="10" t="s">
        <v>1</v>
      </c>
      <c r="B14" s="11"/>
      <c r="C14" s="9"/>
      <c r="D14" s="9"/>
      <c r="E14" s="9"/>
    </row>
    <row r="15" spans="1:6" ht="18.75" customHeight="1" x14ac:dyDescent="0.35">
      <c r="A15" s="7" t="s">
        <v>13</v>
      </c>
      <c r="B15" s="8" t="s">
        <v>3</v>
      </c>
      <c r="C15" s="9">
        <f>38070+93182+1454+6614</f>
        <v>139320</v>
      </c>
      <c r="D15" s="9">
        <f>22690+70976+845+4945</f>
        <v>99456</v>
      </c>
      <c r="E15" s="9">
        <f>D15</f>
        <v>99456</v>
      </c>
      <c r="F15" s="2">
        <f>C17+C20+C23+C26</f>
        <v>139320.6</v>
      </c>
    </row>
    <row r="16" spans="1:6" ht="18.75" customHeight="1" x14ac:dyDescent="0.35">
      <c r="A16" s="10" t="s">
        <v>2</v>
      </c>
      <c r="B16" s="11"/>
      <c r="C16" s="9"/>
      <c r="D16" s="9"/>
      <c r="E16" s="9"/>
    </row>
    <row r="17" spans="1:7" ht="18.75" customHeight="1" x14ac:dyDescent="0.35">
      <c r="A17" s="9" t="s">
        <v>14</v>
      </c>
      <c r="B17" s="8" t="s">
        <v>3</v>
      </c>
      <c r="C17" s="9">
        <v>11346</v>
      </c>
      <c r="D17" s="9">
        <v>8520.1200000000008</v>
      </c>
      <c r="E17" s="9">
        <f>D17</f>
        <v>8520.1200000000008</v>
      </c>
    </row>
    <row r="18" spans="1:7" ht="18.75" customHeight="1" x14ac:dyDescent="0.35">
      <c r="A18" s="12" t="s">
        <v>5</v>
      </c>
      <c r="B18" s="13" t="s">
        <v>4</v>
      </c>
      <c r="C18" s="9">
        <v>6</v>
      </c>
      <c r="D18" s="9">
        <v>6</v>
      </c>
      <c r="E18" s="9">
        <v>6</v>
      </c>
    </row>
    <row r="19" spans="1:7" ht="18.75" customHeight="1" x14ac:dyDescent="0.35">
      <c r="A19" s="12" t="s">
        <v>38</v>
      </c>
      <c r="B19" s="8" t="s">
        <v>39</v>
      </c>
      <c r="C19" s="18">
        <f>C17/C18/12</f>
        <v>157.58333333333334</v>
      </c>
      <c r="D19" s="18">
        <f>D17/D18/9</f>
        <v>157.78000000000003</v>
      </c>
      <c r="E19" s="18">
        <f>D19</f>
        <v>157.78000000000003</v>
      </c>
    </row>
    <row r="20" spans="1:7" ht="18.75" customHeight="1" x14ac:dyDescent="0.35">
      <c r="A20" s="9" t="s">
        <v>28</v>
      </c>
      <c r="B20" s="8" t="s">
        <v>3</v>
      </c>
      <c r="C20" s="9">
        <v>98361</v>
      </c>
      <c r="D20" s="20">
        <v>73771</v>
      </c>
      <c r="E20" s="9">
        <f>D20</f>
        <v>73771</v>
      </c>
    </row>
    <row r="21" spans="1:7" ht="18.75" customHeight="1" x14ac:dyDescent="0.35">
      <c r="A21" s="12" t="s">
        <v>5</v>
      </c>
      <c r="B21" s="13" t="s">
        <v>4</v>
      </c>
      <c r="C21" s="9">
        <v>53</v>
      </c>
      <c r="D21" s="9">
        <v>53</v>
      </c>
      <c r="E21" s="9">
        <v>53</v>
      </c>
    </row>
    <row r="22" spans="1:7" ht="18.75" customHeight="1" x14ac:dyDescent="0.35">
      <c r="A22" s="12" t="s">
        <v>38</v>
      </c>
      <c r="B22" s="8" t="s">
        <v>39</v>
      </c>
      <c r="C22" s="18">
        <f>C20/C21/12</f>
        <v>154.65566037735849</v>
      </c>
      <c r="D22" s="17">
        <f>D20/D21/9</f>
        <v>154.65618448637318</v>
      </c>
      <c r="E22" s="17">
        <f>E20/E21/9</f>
        <v>154.65618448637318</v>
      </c>
    </row>
    <row r="23" spans="1:7" ht="18.75" customHeight="1" x14ac:dyDescent="0.35">
      <c r="A23" s="16" t="s">
        <v>33</v>
      </c>
      <c r="B23" s="8" t="s">
        <v>3</v>
      </c>
      <c r="C23" s="9">
        <v>17712</v>
      </c>
      <c r="D23" s="9">
        <f>(1398.3*9)+700</f>
        <v>13284.699999999999</v>
      </c>
      <c r="E23" s="9">
        <f>D23</f>
        <v>13284.699999999999</v>
      </c>
    </row>
    <row r="24" spans="1:7" ht="18.75" customHeight="1" x14ac:dyDescent="0.35">
      <c r="A24" s="12" t="s">
        <v>5</v>
      </c>
      <c r="B24" s="13" t="s">
        <v>4</v>
      </c>
      <c r="C24" s="9">
        <v>21.5</v>
      </c>
      <c r="D24" s="9">
        <v>21.5</v>
      </c>
      <c r="E24" s="9">
        <v>21.5</v>
      </c>
    </row>
    <row r="25" spans="1:7" ht="18.75" customHeight="1" x14ac:dyDescent="0.35">
      <c r="A25" s="12" t="s">
        <v>38</v>
      </c>
      <c r="B25" s="8" t="s">
        <v>39</v>
      </c>
      <c r="C25" s="18">
        <f>C23/C24/12</f>
        <v>68.651162790697683</v>
      </c>
      <c r="D25" s="18">
        <f>D23/D24/9</f>
        <v>68.654780361757105</v>
      </c>
      <c r="E25" s="18">
        <f>D25</f>
        <v>68.654780361757105</v>
      </c>
    </row>
    <row r="26" spans="1:7" ht="18.75" customHeight="1" x14ac:dyDescent="0.35">
      <c r="A26" s="9" t="s">
        <v>29</v>
      </c>
      <c r="B26" s="8" t="s">
        <v>3</v>
      </c>
      <c r="C26" s="9">
        <f>991.8*12</f>
        <v>11901.599999999999</v>
      </c>
      <c r="D26" s="9">
        <f>(991.8*6)+700</f>
        <v>6650.7999999999993</v>
      </c>
      <c r="E26" s="9">
        <v>6650.8</v>
      </c>
    </row>
    <row r="27" spans="1:7" ht="18.75" customHeight="1" x14ac:dyDescent="0.35">
      <c r="A27" s="12" t="s">
        <v>5</v>
      </c>
      <c r="B27" s="13" t="s">
        <v>4</v>
      </c>
      <c r="C27" s="9">
        <v>19.809999999999999</v>
      </c>
      <c r="D27" s="9">
        <v>19.809999999999999</v>
      </c>
      <c r="E27" s="9">
        <v>19.809999999999999</v>
      </c>
      <c r="G27" s="19"/>
    </row>
    <row r="28" spans="1:7" ht="18.75" customHeight="1" x14ac:dyDescent="0.35">
      <c r="A28" s="12" t="s">
        <v>38</v>
      </c>
      <c r="B28" s="8" t="s">
        <v>39</v>
      </c>
      <c r="C28" s="18">
        <f>C26/C27/12</f>
        <v>50.06562342251388</v>
      </c>
      <c r="D28" s="18">
        <f>D26/D27/6</f>
        <v>55.954904930169938</v>
      </c>
      <c r="E28" s="9">
        <v>55.95</v>
      </c>
    </row>
    <row r="29" spans="1:7" ht="18.75" customHeight="1" x14ac:dyDescent="0.35">
      <c r="A29" s="7" t="s">
        <v>6</v>
      </c>
      <c r="B29" s="8" t="s">
        <v>3</v>
      </c>
      <c r="C29" s="9">
        <f>2103+1223+577+5032+3010+1327+79+46+22+362+211+101</f>
        <v>14093</v>
      </c>
      <c r="D29" s="9">
        <f>830+1273+630+298+3835+2311+952+46+27+12+275+142+67</f>
        <v>10698</v>
      </c>
      <c r="E29" s="9">
        <f>D29</f>
        <v>10698</v>
      </c>
    </row>
    <row r="30" spans="1:7" ht="33.75" customHeight="1" x14ac:dyDescent="0.35">
      <c r="A30" s="14" t="s">
        <v>47</v>
      </c>
      <c r="B30" s="8" t="s">
        <v>3</v>
      </c>
      <c r="C30" s="9">
        <f>7815+1130</f>
        <v>8945</v>
      </c>
      <c r="D30" s="9">
        <v>6720</v>
      </c>
      <c r="E30" s="9">
        <v>6720</v>
      </c>
    </row>
    <row r="31" spans="1:7" ht="18.75" customHeight="1" x14ac:dyDescent="0.35">
      <c r="A31" s="14" t="s">
        <v>8</v>
      </c>
      <c r="B31" s="8" t="s">
        <v>3</v>
      </c>
      <c r="C31" s="9">
        <v>1008</v>
      </c>
      <c r="D31" s="9">
        <v>1008</v>
      </c>
      <c r="E31" s="9">
        <v>1008</v>
      </c>
    </row>
    <row r="32" spans="1:7" ht="33.75" customHeight="1" x14ac:dyDescent="0.35">
      <c r="A32" s="14" t="s">
        <v>9</v>
      </c>
      <c r="B32" s="8" t="s">
        <v>3</v>
      </c>
      <c r="C32" s="9">
        <v>0</v>
      </c>
      <c r="D32" s="9">
        <v>0</v>
      </c>
      <c r="E32" s="9">
        <v>0</v>
      </c>
    </row>
    <row r="33" spans="1:5" ht="33.75" customHeight="1" x14ac:dyDescent="0.35">
      <c r="A33" s="14" t="s">
        <v>10</v>
      </c>
      <c r="B33" s="8" t="s">
        <v>3</v>
      </c>
      <c r="C33" s="9">
        <f>C34+C41+C42+C47</f>
        <v>10694.8</v>
      </c>
      <c r="D33" s="9">
        <f t="shared" ref="D33:E33" si="1">D34+D41+D42+D47</f>
        <v>7951.8</v>
      </c>
      <c r="E33" s="9">
        <f t="shared" si="1"/>
        <v>7951.8</v>
      </c>
    </row>
    <row r="34" spans="1:5" ht="18.75" customHeight="1" x14ac:dyDescent="0.35">
      <c r="A34" s="27" t="s">
        <v>53</v>
      </c>
      <c r="B34" s="8" t="s">
        <v>3</v>
      </c>
      <c r="C34" s="9">
        <v>544</v>
      </c>
      <c r="D34" s="9">
        <v>544</v>
      </c>
      <c r="E34" s="9">
        <v>544</v>
      </c>
    </row>
    <row r="35" spans="1:5" ht="14.25" customHeight="1" x14ac:dyDescent="0.35">
      <c r="A35" s="25" t="s">
        <v>54</v>
      </c>
      <c r="B35" s="8" t="s">
        <v>3</v>
      </c>
      <c r="C35" s="26">
        <v>134</v>
      </c>
      <c r="D35" s="26">
        <v>134</v>
      </c>
      <c r="E35" s="26">
        <v>134</v>
      </c>
    </row>
    <row r="36" spans="1:5" ht="14.25" customHeight="1" x14ac:dyDescent="0.35">
      <c r="A36" s="25" t="s">
        <v>55</v>
      </c>
      <c r="B36" s="8" t="s">
        <v>3</v>
      </c>
      <c r="C36" s="26">
        <v>72.2</v>
      </c>
      <c r="D36" s="26">
        <v>72.2</v>
      </c>
      <c r="E36" s="26">
        <v>72.2</v>
      </c>
    </row>
    <row r="37" spans="1:5" ht="14.25" customHeight="1" x14ac:dyDescent="0.35">
      <c r="A37" s="25" t="s">
        <v>56</v>
      </c>
      <c r="B37" s="8" t="s">
        <v>3</v>
      </c>
      <c r="C37" s="26">
        <v>48.6</v>
      </c>
      <c r="D37" s="26">
        <v>48.6</v>
      </c>
      <c r="E37" s="26">
        <v>48.6</v>
      </c>
    </row>
    <row r="38" spans="1:5" ht="14.25" customHeight="1" x14ac:dyDescent="0.35">
      <c r="A38" s="25" t="s">
        <v>57</v>
      </c>
      <c r="B38" s="8" t="s">
        <v>3</v>
      </c>
      <c r="C38" s="26">
        <v>76.3</v>
      </c>
      <c r="D38" s="26">
        <v>76.3</v>
      </c>
      <c r="E38" s="26">
        <v>76.3</v>
      </c>
    </row>
    <row r="39" spans="1:5" ht="14.25" customHeight="1" x14ac:dyDescent="0.35">
      <c r="A39" s="25" t="s">
        <v>58</v>
      </c>
      <c r="B39" s="8" t="s">
        <v>3</v>
      </c>
      <c r="C39" s="26">
        <v>86.2</v>
      </c>
      <c r="D39" s="26">
        <v>86.2</v>
      </c>
      <c r="E39" s="26">
        <v>86.2</v>
      </c>
    </row>
    <row r="40" spans="1:5" ht="14.25" customHeight="1" x14ac:dyDescent="0.35">
      <c r="A40" s="25" t="s">
        <v>59</v>
      </c>
      <c r="B40" s="8" t="s">
        <v>3</v>
      </c>
      <c r="C40" s="26">
        <v>126.7</v>
      </c>
      <c r="D40" s="26">
        <v>126.7</v>
      </c>
      <c r="E40" s="26">
        <v>126.7</v>
      </c>
    </row>
    <row r="41" spans="1:5" ht="17.25" customHeight="1" x14ac:dyDescent="0.35">
      <c r="A41" s="24" t="s">
        <v>64</v>
      </c>
      <c r="B41" s="8" t="s">
        <v>3</v>
      </c>
      <c r="C41" s="9">
        <v>5471</v>
      </c>
      <c r="D41" s="9">
        <v>4991</v>
      </c>
      <c r="E41" s="9">
        <v>4991</v>
      </c>
    </row>
    <row r="42" spans="1:5" ht="35.25" customHeight="1" x14ac:dyDescent="0.35">
      <c r="A42" s="24" t="s">
        <v>65</v>
      </c>
      <c r="B42" s="8" t="s">
        <v>3</v>
      </c>
      <c r="C42" s="9">
        <v>4615</v>
      </c>
      <c r="D42" s="9">
        <v>2352</v>
      </c>
      <c r="E42" s="9">
        <v>2352</v>
      </c>
    </row>
    <row r="43" spans="1:5" ht="15" customHeight="1" x14ac:dyDescent="0.35">
      <c r="A43" s="25" t="s">
        <v>60</v>
      </c>
      <c r="B43" s="8" t="s">
        <v>3</v>
      </c>
      <c r="C43" s="26">
        <v>3937.8</v>
      </c>
      <c r="D43" s="26">
        <v>1956</v>
      </c>
      <c r="E43" s="26">
        <v>1956</v>
      </c>
    </row>
    <row r="44" spans="1:5" ht="15" customHeight="1" x14ac:dyDescent="0.35">
      <c r="A44" s="25" t="s">
        <v>61</v>
      </c>
      <c r="B44" s="8" t="s">
        <v>3</v>
      </c>
      <c r="C44" s="26">
        <v>196</v>
      </c>
      <c r="D44" s="26">
        <v>196</v>
      </c>
      <c r="E44" s="26">
        <v>196</v>
      </c>
    </row>
    <row r="45" spans="1:5" ht="15" customHeight="1" x14ac:dyDescent="0.35">
      <c r="A45" s="25" t="s">
        <v>62</v>
      </c>
      <c r="B45" s="8" t="s">
        <v>3</v>
      </c>
      <c r="C45" s="26">
        <v>281.2</v>
      </c>
      <c r="D45" s="26">
        <v>0</v>
      </c>
      <c r="E45" s="26">
        <v>0</v>
      </c>
    </row>
    <row r="46" spans="1:5" ht="15" customHeight="1" x14ac:dyDescent="0.35">
      <c r="A46" s="26" t="s">
        <v>63</v>
      </c>
      <c r="B46" s="8" t="s">
        <v>3</v>
      </c>
      <c r="C46" s="26">
        <v>200</v>
      </c>
      <c r="D46" s="26">
        <v>200</v>
      </c>
      <c r="E46" s="26">
        <v>200</v>
      </c>
    </row>
    <row r="47" spans="1:5" ht="18.75" customHeight="1" x14ac:dyDescent="0.35">
      <c r="A47" s="9" t="s">
        <v>66</v>
      </c>
      <c r="B47" s="8" t="s">
        <v>3</v>
      </c>
      <c r="C47" s="9">
        <v>64.8</v>
      </c>
      <c r="D47" s="9">
        <v>64.8</v>
      </c>
      <c r="E47" s="9">
        <v>64.8</v>
      </c>
    </row>
    <row r="48" spans="1:5" ht="18.75" customHeight="1" x14ac:dyDescent="0.35">
      <c r="A48" s="23"/>
    </row>
    <row r="49" spans="1:3" x14ac:dyDescent="0.35">
      <c r="A49" s="2" t="s">
        <v>48</v>
      </c>
      <c r="C49" s="2" t="s">
        <v>49</v>
      </c>
    </row>
    <row r="51" spans="1:3" x14ac:dyDescent="0.35">
      <c r="A51" s="2" t="s">
        <v>50</v>
      </c>
      <c r="C51" s="2" t="s">
        <v>51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19" sqref="C19"/>
    </sheetView>
  </sheetViews>
  <sheetFormatPr defaultColWidth="9.109375" defaultRowHeight="20.399999999999999" x14ac:dyDescent="0.35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 x14ac:dyDescent="0.35">
      <c r="A1" s="28" t="s">
        <v>19</v>
      </c>
      <c r="B1" s="28"/>
      <c r="C1" s="28"/>
      <c r="D1" s="28"/>
      <c r="E1" s="28"/>
    </row>
    <row r="2" spans="1:5" x14ac:dyDescent="0.35">
      <c r="A2" s="28" t="s">
        <v>45</v>
      </c>
      <c r="B2" s="28"/>
      <c r="C2" s="28"/>
      <c r="D2" s="28"/>
      <c r="E2" s="28"/>
    </row>
    <row r="3" spans="1:5" x14ac:dyDescent="0.35">
      <c r="A3" s="1"/>
    </row>
    <row r="4" spans="1:5" x14ac:dyDescent="0.35">
      <c r="A4" s="31"/>
      <c r="B4" s="31"/>
      <c r="C4" s="31"/>
      <c r="D4" s="31"/>
      <c r="E4" s="31"/>
    </row>
    <row r="5" spans="1:5" ht="15.75" customHeight="1" x14ac:dyDescent="0.35">
      <c r="A5" s="32" t="s">
        <v>21</v>
      </c>
      <c r="B5" s="32"/>
      <c r="C5" s="32"/>
      <c r="D5" s="32"/>
      <c r="E5" s="32"/>
    </row>
    <row r="6" spans="1:5" x14ac:dyDescent="0.35">
      <c r="A6" s="4"/>
    </row>
    <row r="7" spans="1:5" x14ac:dyDescent="0.35">
      <c r="A7" s="15" t="s">
        <v>22</v>
      </c>
    </row>
    <row r="8" spans="1:5" x14ac:dyDescent="0.35">
      <c r="A8" s="1"/>
    </row>
    <row r="9" spans="1:5" x14ac:dyDescent="0.35">
      <c r="A9" s="29" t="s">
        <v>42</v>
      </c>
      <c r="B9" s="30" t="s">
        <v>24</v>
      </c>
      <c r="C9" s="29" t="s">
        <v>44</v>
      </c>
      <c r="D9" s="29"/>
      <c r="E9" s="29"/>
    </row>
    <row r="10" spans="1:5" ht="40.799999999999997" x14ac:dyDescent="0.35">
      <c r="A10" s="29"/>
      <c r="B10" s="30"/>
      <c r="C10" s="5" t="s">
        <v>25</v>
      </c>
      <c r="D10" s="5" t="s">
        <v>26</v>
      </c>
      <c r="E10" s="6" t="s">
        <v>18</v>
      </c>
    </row>
    <row r="11" spans="1:5" x14ac:dyDescent="0.35">
      <c r="A11" s="7" t="s">
        <v>35</v>
      </c>
      <c r="B11" s="8" t="s">
        <v>11</v>
      </c>
      <c r="C11" s="9"/>
      <c r="D11" s="9"/>
      <c r="E11" s="9"/>
    </row>
    <row r="12" spans="1:5" ht="27.6" x14ac:dyDescent="0.35">
      <c r="A12" s="12" t="s">
        <v>36</v>
      </c>
      <c r="B12" s="8" t="s">
        <v>3</v>
      </c>
      <c r="C12" s="9"/>
      <c r="D12" s="9"/>
      <c r="E12" s="9"/>
    </row>
    <row r="13" spans="1:5" ht="27.6" x14ac:dyDescent="0.35">
      <c r="A13" s="7" t="s">
        <v>12</v>
      </c>
      <c r="B13" s="8" t="s">
        <v>3</v>
      </c>
      <c r="C13" s="9"/>
      <c r="D13" s="9"/>
      <c r="E13" s="9"/>
    </row>
    <row r="14" spans="1:5" x14ac:dyDescent="0.35">
      <c r="A14" s="10" t="s">
        <v>1</v>
      </c>
      <c r="B14" s="11"/>
      <c r="C14" s="9"/>
      <c r="D14" s="9"/>
      <c r="E14" s="9"/>
    </row>
    <row r="15" spans="1:5" ht="27.6" x14ac:dyDescent="0.35">
      <c r="A15" s="7" t="s">
        <v>13</v>
      </c>
      <c r="B15" s="8" t="s">
        <v>3</v>
      </c>
      <c r="C15" s="9"/>
      <c r="D15" s="9"/>
      <c r="E15" s="9"/>
    </row>
    <row r="16" spans="1:5" x14ac:dyDescent="0.35">
      <c r="A16" s="10" t="s">
        <v>2</v>
      </c>
      <c r="B16" s="11"/>
      <c r="C16" s="9"/>
      <c r="D16" s="9"/>
      <c r="E16" s="9"/>
    </row>
    <row r="17" spans="1:5" ht="27.6" x14ac:dyDescent="0.35">
      <c r="A17" s="9" t="s">
        <v>14</v>
      </c>
      <c r="B17" s="8" t="s">
        <v>3</v>
      </c>
      <c r="C17" s="9"/>
      <c r="D17" s="9"/>
      <c r="E17" s="9"/>
    </row>
    <row r="18" spans="1:5" x14ac:dyDescent="0.35">
      <c r="A18" s="12" t="s">
        <v>5</v>
      </c>
      <c r="B18" s="13" t="s">
        <v>4</v>
      </c>
      <c r="C18" s="9"/>
      <c r="D18" s="9"/>
      <c r="E18" s="9"/>
    </row>
    <row r="19" spans="1:5" ht="21.9" customHeight="1" x14ac:dyDescent="0.35">
      <c r="A19" s="12" t="s">
        <v>38</v>
      </c>
      <c r="B19" s="8" t="s">
        <v>39</v>
      </c>
      <c r="C19" s="9"/>
      <c r="D19" s="9"/>
      <c r="E19" s="9"/>
    </row>
    <row r="20" spans="1:5" ht="40.799999999999997" x14ac:dyDescent="0.35">
      <c r="A20" s="16" t="s">
        <v>37</v>
      </c>
      <c r="B20" s="8" t="s">
        <v>3</v>
      </c>
      <c r="C20" s="9"/>
      <c r="D20" s="9"/>
      <c r="E20" s="9"/>
    </row>
    <row r="21" spans="1:5" x14ac:dyDescent="0.35">
      <c r="A21" s="12" t="s">
        <v>5</v>
      </c>
      <c r="B21" s="13" t="s">
        <v>4</v>
      </c>
      <c r="C21" s="9"/>
      <c r="D21" s="9"/>
      <c r="E21" s="9"/>
    </row>
    <row r="22" spans="1:5" ht="21.9" customHeight="1" x14ac:dyDescent="0.35">
      <c r="A22" s="12" t="s">
        <v>38</v>
      </c>
      <c r="B22" s="8" t="s">
        <v>39</v>
      </c>
      <c r="C22" s="9"/>
      <c r="D22" s="9"/>
      <c r="E22" s="9"/>
    </row>
    <row r="23" spans="1:5" ht="27.6" x14ac:dyDescent="0.35">
      <c r="A23" s="9" t="s">
        <v>15</v>
      </c>
      <c r="B23" s="8" t="s">
        <v>3</v>
      </c>
      <c r="C23" s="9"/>
      <c r="D23" s="9"/>
      <c r="E23" s="9"/>
    </row>
    <row r="24" spans="1:5" x14ac:dyDescent="0.35">
      <c r="A24" s="12" t="s">
        <v>5</v>
      </c>
      <c r="B24" s="13" t="s">
        <v>4</v>
      </c>
      <c r="C24" s="9"/>
      <c r="D24" s="9"/>
      <c r="E24" s="9"/>
    </row>
    <row r="25" spans="1:5" ht="21.9" customHeight="1" x14ac:dyDescent="0.35">
      <c r="A25" s="12" t="s">
        <v>38</v>
      </c>
      <c r="B25" s="8" t="s">
        <v>39</v>
      </c>
      <c r="C25" s="9"/>
      <c r="D25" s="9"/>
      <c r="E25" s="9"/>
    </row>
    <row r="26" spans="1:5" ht="27.6" x14ac:dyDescent="0.35">
      <c r="A26" s="7" t="s">
        <v>6</v>
      </c>
      <c r="B26" s="8" t="s">
        <v>3</v>
      </c>
      <c r="C26" s="9"/>
      <c r="D26" s="9"/>
      <c r="E26" s="9"/>
    </row>
    <row r="27" spans="1:5" ht="36.6" x14ac:dyDescent="0.35">
      <c r="A27" s="14" t="s">
        <v>7</v>
      </c>
      <c r="B27" s="8" t="s">
        <v>3</v>
      </c>
      <c r="C27" s="9"/>
      <c r="D27" s="9"/>
      <c r="E27" s="9"/>
    </row>
    <row r="28" spans="1:5" ht="27.6" x14ac:dyDescent="0.35">
      <c r="A28" s="14" t="s">
        <v>8</v>
      </c>
      <c r="B28" s="8" t="s">
        <v>3</v>
      </c>
      <c r="C28" s="9"/>
      <c r="D28" s="9"/>
      <c r="E28" s="9"/>
    </row>
    <row r="29" spans="1:5" ht="36.6" x14ac:dyDescent="0.35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5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09375" defaultRowHeight="20.399999999999999" x14ac:dyDescent="0.35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 x14ac:dyDescent="0.35">
      <c r="A1" s="28" t="s">
        <v>19</v>
      </c>
      <c r="B1" s="28"/>
      <c r="C1" s="28"/>
      <c r="D1" s="28"/>
      <c r="E1" s="28"/>
    </row>
    <row r="2" spans="1:5" x14ac:dyDescent="0.35">
      <c r="A2" s="28" t="s">
        <v>23</v>
      </c>
      <c r="B2" s="28"/>
      <c r="C2" s="28"/>
      <c r="D2" s="28"/>
      <c r="E2" s="28"/>
    </row>
    <row r="3" spans="1:5" x14ac:dyDescent="0.35">
      <c r="A3" s="1"/>
    </row>
    <row r="4" spans="1:5" x14ac:dyDescent="0.35">
      <c r="A4" s="31"/>
      <c r="B4" s="31"/>
      <c r="C4" s="31"/>
      <c r="D4" s="31"/>
      <c r="E4" s="31"/>
    </row>
    <row r="5" spans="1:5" ht="15.75" customHeight="1" x14ac:dyDescent="0.35">
      <c r="A5" s="32" t="s">
        <v>21</v>
      </c>
      <c r="B5" s="32"/>
      <c r="C5" s="32"/>
      <c r="D5" s="32"/>
      <c r="E5" s="32"/>
    </row>
    <row r="6" spans="1:5" x14ac:dyDescent="0.35">
      <c r="A6" s="4"/>
    </row>
    <row r="7" spans="1:5" x14ac:dyDescent="0.35">
      <c r="A7" s="15" t="s">
        <v>22</v>
      </c>
    </row>
    <row r="8" spans="1:5" x14ac:dyDescent="0.35">
      <c r="A8" s="1"/>
    </row>
    <row r="9" spans="1:5" x14ac:dyDescent="0.35">
      <c r="A9" s="29" t="s">
        <v>41</v>
      </c>
      <c r="B9" s="30" t="s">
        <v>24</v>
      </c>
      <c r="C9" s="29" t="s">
        <v>20</v>
      </c>
      <c r="D9" s="29"/>
      <c r="E9" s="29"/>
    </row>
    <row r="10" spans="1:5" ht="40.799999999999997" x14ac:dyDescent="0.35">
      <c r="A10" s="29"/>
      <c r="B10" s="30"/>
      <c r="C10" s="5" t="s">
        <v>25</v>
      </c>
      <c r="D10" s="5" t="s">
        <v>26</v>
      </c>
      <c r="E10" s="6" t="s">
        <v>18</v>
      </c>
    </row>
    <row r="11" spans="1:5" x14ac:dyDescent="0.35">
      <c r="A11" s="7" t="s">
        <v>27</v>
      </c>
      <c r="B11" s="8" t="s">
        <v>11</v>
      </c>
      <c r="C11" s="9"/>
      <c r="D11" s="9"/>
      <c r="E11" s="9"/>
    </row>
    <row r="12" spans="1:5" ht="27.6" x14ac:dyDescent="0.35">
      <c r="A12" s="12" t="s">
        <v>31</v>
      </c>
      <c r="B12" s="8" t="s">
        <v>3</v>
      </c>
      <c r="C12" s="9"/>
      <c r="D12" s="9"/>
      <c r="E12" s="9"/>
    </row>
    <row r="13" spans="1:5" ht="27.6" x14ac:dyDescent="0.35">
      <c r="A13" s="7" t="s">
        <v>12</v>
      </c>
      <c r="B13" s="8" t="s">
        <v>3</v>
      </c>
      <c r="C13" s="9"/>
      <c r="D13" s="9"/>
      <c r="E13" s="9"/>
    </row>
    <row r="14" spans="1:5" x14ac:dyDescent="0.35">
      <c r="A14" s="10" t="s">
        <v>1</v>
      </c>
      <c r="B14" s="11"/>
      <c r="C14" s="9"/>
      <c r="D14" s="9"/>
      <c r="E14" s="9"/>
    </row>
    <row r="15" spans="1:5" ht="27.6" x14ac:dyDescent="0.35">
      <c r="A15" s="7" t="s">
        <v>13</v>
      </c>
      <c r="B15" s="8" t="s">
        <v>3</v>
      </c>
      <c r="C15" s="9"/>
      <c r="D15" s="9"/>
      <c r="E15" s="9"/>
    </row>
    <row r="16" spans="1:5" x14ac:dyDescent="0.35">
      <c r="A16" s="10" t="s">
        <v>2</v>
      </c>
      <c r="B16" s="11"/>
      <c r="C16" s="9"/>
      <c r="D16" s="9"/>
      <c r="E16" s="9"/>
    </row>
    <row r="17" spans="1:5" ht="27.6" x14ac:dyDescent="0.35">
      <c r="A17" s="9" t="s">
        <v>14</v>
      </c>
      <c r="B17" s="8" t="s">
        <v>3</v>
      </c>
      <c r="C17" s="9"/>
      <c r="D17" s="9"/>
      <c r="E17" s="9"/>
    </row>
    <row r="18" spans="1:5" x14ac:dyDescent="0.35">
      <c r="A18" s="12" t="s">
        <v>5</v>
      </c>
      <c r="B18" s="13" t="s">
        <v>4</v>
      </c>
      <c r="C18" s="9"/>
      <c r="D18" s="9"/>
      <c r="E18" s="9"/>
    </row>
    <row r="19" spans="1:5" ht="21.9" customHeight="1" x14ac:dyDescent="0.35">
      <c r="A19" s="12" t="s">
        <v>38</v>
      </c>
      <c r="B19" s="8" t="s">
        <v>39</v>
      </c>
      <c r="C19" s="9"/>
      <c r="D19" s="9"/>
      <c r="E19" s="9"/>
    </row>
    <row r="20" spans="1:5" ht="27.6" x14ac:dyDescent="0.35">
      <c r="A20" s="9" t="s">
        <v>32</v>
      </c>
      <c r="B20" s="8" t="s">
        <v>3</v>
      </c>
      <c r="C20" s="9"/>
      <c r="D20" s="9"/>
      <c r="E20" s="9"/>
    </row>
    <row r="21" spans="1:5" x14ac:dyDescent="0.35">
      <c r="A21" s="12" t="s">
        <v>5</v>
      </c>
      <c r="B21" s="13" t="s">
        <v>4</v>
      </c>
      <c r="C21" s="9"/>
      <c r="D21" s="9"/>
      <c r="E21" s="9"/>
    </row>
    <row r="22" spans="1:5" ht="21.9" customHeight="1" x14ac:dyDescent="0.35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5">
      <c r="A23" s="16" t="s">
        <v>34</v>
      </c>
      <c r="B23" s="8" t="s">
        <v>3</v>
      </c>
      <c r="C23" s="9"/>
      <c r="D23" s="9"/>
      <c r="E23" s="9"/>
    </row>
    <row r="24" spans="1:5" x14ac:dyDescent="0.35">
      <c r="A24" s="12" t="s">
        <v>5</v>
      </c>
      <c r="B24" s="13" t="s">
        <v>4</v>
      </c>
      <c r="C24" s="9"/>
      <c r="D24" s="9"/>
      <c r="E24" s="9"/>
    </row>
    <row r="25" spans="1:5" ht="21.9" customHeight="1" x14ac:dyDescent="0.35">
      <c r="A25" s="12" t="s">
        <v>38</v>
      </c>
      <c r="B25" s="8" t="s">
        <v>39</v>
      </c>
      <c r="C25" s="9"/>
      <c r="D25" s="9"/>
      <c r="E25" s="9"/>
    </row>
    <row r="26" spans="1:5" ht="27.6" x14ac:dyDescent="0.35">
      <c r="A26" s="9" t="s">
        <v>29</v>
      </c>
      <c r="B26" s="8" t="s">
        <v>3</v>
      </c>
      <c r="C26" s="9"/>
      <c r="D26" s="9"/>
      <c r="E26" s="9"/>
    </row>
    <row r="27" spans="1:5" x14ac:dyDescent="0.35">
      <c r="A27" s="12" t="s">
        <v>5</v>
      </c>
      <c r="B27" s="13" t="s">
        <v>4</v>
      </c>
      <c r="C27" s="9"/>
      <c r="D27" s="9"/>
      <c r="E27" s="9"/>
    </row>
    <row r="28" spans="1:5" ht="21.9" customHeight="1" x14ac:dyDescent="0.35">
      <c r="A28" s="12" t="s">
        <v>38</v>
      </c>
      <c r="B28" s="8" t="s">
        <v>39</v>
      </c>
      <c r="C28" s="9"/>
      <c r="D28" s="9"/>
      <c r="E28" s="9"/>
    </row>
    <row r="29" spans="1:5" ht="27.6" x14ac:dyDescent="0.35">
      <c r="A29" s="7" t="s">
        <v>6</v>
      </c>
      <c r="B29" s="8" t="s">
        <v>3</v>
      </c>
      <c r="C29" s="9"/>
      <c r="D29" s="9"/>
      <c r="E29" s="9"/>
    </row>
    <row r="30" spans="1:5" ht="36.6" x14ac:dyDescent="0.35">
      <c r="A30" s="14" t="s">
        <v>7</v>
      </c>
      <c r="B30" s="8" t="s">
        <v>3</v>
      </c>
      <c r="C30" s="9"/>
      <c r="D30" s="9"/>
      <c r="E30" s="9"/>
    </row>
    <row r="31" spans="1:5" ht="27.6" x14ac:dyDescent="0.35">
      <c r="A31" s="14" t="s">
        <v>8</v>
      </c>
      <c r="B31" s="8" t="s">
        <v>3</v>
      </c>
      <c r="C31" s="9"/>
      <c r="D31" s="9"/>
      <c r="E31" s="9"/>
    </row>
    <row r="32" spans="1:5" ht="36.6" x14ac:dyDescent="0.35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5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09375" defaultRowHeight="20.399999999999999" x14ac:dyDescent="0.35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 x14ac:dyDescent="0.35">
      <c r="A1" s="28" t="s">
        <v>19</v>
      </c>
      <c r="B1" s="28"/>
      <c r="C1" s="28"/>
      <c r="D1" s="28"/>
      <c r="E1" s="28"/>
    </row>
    <row r="2" spans="1:5" x14ac:dyDescent="0.35">
      <c r="A2" s="28" t="s">
        <v>23</v>
      </c>
      <c r="B2" s="28"/>
      <c r="C2" s="28"/>
      <c r="D2" s="28"/>
      <c r="E2" s="28"/>
    </row>
    <row r="3" spans="1:5" x14ac:dyDescent="0.35">
      <c r="A3" s="1"/>
    </row>
    <row r="4" spans="1:5" x14ac:dyDescent="0.35">
      <c r="A4" s="31"/>
      <c r="B4" s="31"/>
      <c r="C4" s="31"/>
      <c r="D4" s="31"/>
      <c r="E4" s="31"/>
    </row>
    <row r="5" spans="1:5" ht="15.75" customHeight="1" x14ac:dyDescent="0.35">
      <c r="A5" s="32" t="s">
        <v>21</v>
      </c>
      <c r="B5" s="32"/>
      <c r="C5" s="32"/>
      <c r="D5" s="32"/>
      <c r="E5" s="32"/>
    </row>
    <row r="6" spans="1:5" x14ac:dyDescent="0.35">
      <c r="A6" s="4"/>
    </row>
    <row r="7" spans="1:5" x14ac:dyDescent="0.35">
      <c r="A7" s="15" t="s">
        <v>22</v>
      </c>
    </row>
    <row r="8" spans="1:5" x14ac:dyDescent="0.35">
      <c r="A8" s="1"/>
    </row>
    <row r="9" spans="1:5" x14ac:dyDescent="0.35">
      <c r="A9" s="29" t="s">
        <v>40</v>
      </c>
      <c r="B9" s="30" t="s">
        <v>24</v>
      </c>
      <c r="C9" s="29" t="s">
        <v>20</v>
      </c>
      <c r="D9" s="29"/>
      <c r="E9" s="29"/>
    </row>
    <row r="10" spans="1:5" ht="40.799999999999997" x14ac:dyDescent="0.35">
      <c r="A10" s="29"/>
      <c r="B10" s="30"/>
      <c r="C10" s="5" t="s">
        <v>25</v>
      </c>
      <c r="D10" s="5" t="s">
        <v>26</v>
      </c>
      <c r="E10" s="6" t="s">
        <v>18</v>
      </c>
    </row>
    <row r="11" spans="1:5" x14ac:dyDescent="0.35">
      <c r="A11" s="7" t="s">
        <v>27</v>
      </c>
      <c r="B11" s="8" t="s">
        <v>11</v>
      </c>
      <c r="C11" s="9"/>
      <c r="D11" s="9"/>
      <c r="E11" s="9"/>
    </row>
    <row r="12" spans="1:5" ht="27.6" x14ac:dyDescent="0.35">
      <c r="A12" s="12" t="s">
        <v>31</v>
      </c>
      <c r="B12" s="8" t="s">
        <v>3</v>
      </c>
      <c r="C12" s="9"/>
      <c r="D12" s="9"/>
      <c r="E12" s="9"/>
    </row>
    <row r="13" spans="1:5" ht="27.6" x14ac:dyDescent="0.35">
      <c r="A13" s="7" t="s">
        <v>12</v>
      </c>
      <c r="B13" s="8" t="s">
        <v>3</v>
      </c>
      <c r="C13" s="9"/>
      <c r="D13" s="9"/>
      <c r="E13" s="9"/>
    </row>
    <row r="14" spans="1:5" x14ac:dyDescent="0.35">
      <c r="A14" s="10" t="s">
        <v>1</v>
      </c>
      <c r="B14" s="11"/>
      <c r="C14" s="9"/>
      <c r="D14" s="9"/>
      <c r="E14" s="9"/>
    </row>
    <row r="15" spans="1:5" ht="27.6" x14ac:dyDescent="0.35">
      <c r="A15" s="7" t="s">
        <v>13</v>
      </c>
      <c r="B15" s="8" t="s">
        <v>3</v>
      </c>
      <c r="C15" s="9"/>
      <c r="D15" s="9"/>
      <c r="E15" s="9"/>
    </row>
    <row r="16" spans="1:5" x14ac:dyDescent="0.35">
      <c r="A16" s="10" t="s">
        <v>2</v>
      </c>
      <c r="B16" s="11"/>
      <c r="C16" s="9"/>
      <c r="D16" s="9"/>
      <c r="E16" s="9"/>
    </row>
    <row r="17" spans="1:5" ht="27.6" x14ac:dyDescent="0.35">
      <c r="A17" s="9" t="s">
        <v>14</v>
      </c>
      <c r="B17" s="8" t="s">
        <v>3</v>
      </c>
      <c r="C17" s="9"/>
      <c r="D17" s="9"/>
      <c r="E17" s="9"/>
    </row>
    <row r="18" spans="1:5" x14ac:dyDescent="0.35">
      <c r="A18" s="12" t="s">
        <v>5</v>
      </c>
      <c r="B18" s="13" t="s">
        <v>4</v>
      </c>
      <c r="C18" s="9"/>
      <c r="D18" s="9"/>
      <c r="E18" s="9"/>
    </row>
    <row r="19" spans="1:5" ht="21.9" customHeight="1" x14ac:dyDescent="0.35">
      <c r="A19" s="12" t="s">
        <v>38</v>
      </c>
      <c r="B19" s="8" t="s">
        <v>39</v>
      </c>
      <c r="C19" s="9"/>
      <c r="D19" s="9"/>
      <c r="E19" s="9"/>
    </row>
    <row r="20" spans="1:5" ht="27.6" x14ac:dyDescent="0.35">
      <c r="A20" s="9" t="s">
        <v>32</v>
      </c>
      <c r="B20" s="8" t="s">
        <v>3</v>
      </c>
      <c r="C20" s="9"/>
      <c r="D20" s="9"/>
      <c r="E20" s="9"/>
    </row>
    <row r="21" spans="1:5" x14ac:dyDescent="0.35">
      <c r="A21" s="12" t="s">
        <v>5</v>
      </c>
      <c r="B21" s="13" t="s">
        <v>4</v>
      </c>
      <c r="C21" s="9"/>
      <c r="D21" s="9"/>
      <c r="E21" s="9"/>
    </row>
    <row r="22" spans="1:5" ht="21.9" customHeight="1" x14ac:dyDescent="0.35">
      <c r="A22" s="12" t="s">
        <v>38</v>
      </c>
      <c r="B22" s="8" t="s">
        <v>39</v>
      </c>
      <c r="C22" s="9"/>
      <c r="D22" s="9"/>
      <c r="E22" s="9"/>
    </row>
    <row r="23" spans="1:5" ht="27.6" x14ac:dyDescent="0.35">
      <c r="A23" s="9" t="s">
        <v>15</v>
      </c>
      <c r="B23" s="8" t="s">
        <v>3</v>
      </c>
      <c r="C23" s="9"/>
      <c r="D23" s="9"/>
      <c r="E23" s="9"/>
    </row>
    <row r="24" spans="1:5" x14ac:dyDescent="0.35">
      <c r="A24" s="12" t="s">
        <v>5</v>
      </c>
      <c r="B24" s="13" t="s">
        <v>4</v>
      </c>
      <c r="C24" s="9"/>
      <c r="D24" s="9"/>
      <c r="E24" s="9"/>
    </row>
    <row r="25" spans="1:5" ht="21.9" customHeight="1" x14ac:dyDescent="0.35">
      <c r="A25" s="12" t="s">
        <v>38</v>
      </c>
      <c r="B25" s="8" t="s">
        <v>39</v>
      </c>
      <c r="C25" s="9"/>
      <c r="D25" s="9"/>
      <c r="E25" s="9"/>
    </row>
    <row r="26" spans="1:5" ht="27.6" x14ac:dyDescent="0.35">
      <c r="A26" s="7" t="s">
        <v>6</v>
      </c>
      <c r="B26" s="8" t="s">
        <v>3</v>
      </c>
      <c r="C26" s="9"/>
      <c r="D26" s="9"/>
      <c r="E26" s="9"/>
    </row>
    <row r="27" spans="1:5" ht="36.6" x14ac:dyDescent="0.35">
      <c r="A27" s="14" t="s">
        <v>7</v>
      </c>
      <c r="B27" s="8" t="s">
        <v>3</v>
      </c>
      <c r="C27" s="9"/>
      <c r="D27" s="9"/>
      <c r="E27" s="9"/>
    </row>
    <row r="28" spans="1:5" ht="27.6" x14ac:dyDescent="0.35">
      <c r="A28" s="14" t="s">
        <v>8</v>
      </c>
      <c r="B28" s="8" t="s">
        <v>3</v>
      </c>
      <c r="C28" s="9"/>
      <c r="D28" s="9"/>
      <c r="E28" s="9"/>
    </row>
    <row r="29" spans="1:5" ht="36.6" x14ac:dyDescent="0.35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5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3" workbookViewId="0">
      <selection activeCell="F8" sqref="F8"/>
    </sheetView>
  </sheetViews>
  <sheetFormatPr defaultColWidth="9.109375" defaultRowHeight="20.399999999999999" x14ac:dyDescent="0.35"/>
  <cols>
    <col min="1" max="1" width="69.44140625" style="2" customWidth="1"/>
    <col min="2" max="2" width="10.6640625" style="3" customWidth="1"/>
    <col min="3" max="7" width="12" style="2" customWidth="1"/>
    <col min="8" max="16384" width="9.109375" style="2"/>
  </cols>
  <sheetData>
    <row r="1" spans="1:5" x14ac:dyDescent="0.35">
      <c r="A1" s="28" t="s">
        <v>19</v>
      </c>
      <c r="B1" s="28"/>
      <c r="C1" s="28"/>
      <c r="D1" s="28"/>
      <c r="E1" s="28"/>
    </row>
    <row r="2" spans="1:5" x14ac:dyDescent="0.35">
      <c r="A2" s="28" t="s">
        <v>67</v>
      </c>
      <c r="B2" s="28"/>
      <c r="C2" s="28"/>
      <c r="D2" s="28"/>
      <c r="E2" s="28"/>
    </row>
    <row r="3" spans="1:5" x14ac:dyDescent="0.35">
      <c r="A3" s="1"/>
    </row>
    <row r="4" spans="1:5" x14ac:dyDescent="0.35">
      <c r="A4" s="31" t="s">
        <v>46</v>
      </c>
      <c r="B4" s="31"/>
      <c r="C4" s="31"/>
      <c r="D4" s="31"/>
      <c r="E4" s="31"/>
    </row>
    <row r="5" spans="1:5" x14ac:dyDescent="0.35">
      <c r="A5" s="4"/>
    </row>
    <row r="6" spans="1:5" x14ac:dyDescent="0.35">
      <c r="A6" s="15" t="s">
        <v>22</v>
      </c>
    </row>
    <row r="7" spans="1:5" x14ac:dyDescent="0.35">
      <c r="A7" s="1"/>
    </row>
    <row r="8" spans="1:5" x14ac:dyDescent="0.35">
      <c r="A8" s="29" t="s">
        <v>43</v>
      </c>
      <c r="B8" s="30" t="s">
        <v>24</v>
      </c>
      <c r="C8" s="29" t="s">
        <v>44</v>
      </c>
      <c r="D8" s="29"/>
      <c r="E8" s="29"/>
    </row>
    <row r="9" spans="1:5" ht="40.799999999999997" x14ac:dyDescent="0.35">
      <c r="A9" s="29"/>
      <c r="B9" s="30"/>
      <c r="C9" s="22" t="s">
        <v>25</v>
      </c>
      <c r="D9" s="22" t="s">
        <v>26</v>
      </c>
      <c r="E9" s="21" t="s">
        <v>18</v>
      </c>
    </row>
    <row r="10" spans="1:5" x14ac:dyDescent="0.35">
      <c r="A10" s="7" t="s">
        <v>27</v>
      </c>
      <c r="B10" s="8" t="s">
        <v>11</v>
      </c>
      <c r="C10" s="9">
        <v>734</v>
      </c>
      <c r="D10" s="9">
        <v>734</v>
      </c>
      <c r="E10" s="9">
        <v>734</v>
      </c>
    </row>
    <row r="11" spans="1:5" x14ac:dyDescent="0.35">
      <c r="A11" s="12" t="s">
        <v>31</v>
      </c>
      <c r="B11" s="8" t="s">
        <v>3</v>
      </c>
      <c r="C11" s="18">
        <f>C12/C10</f>
        <v>248.17288828337874</v>
      </c>
      <c r="D11" s="18">
        <f t="shared" ref="D11:E11" si="0">D12/D10</f>
        <v>248.17288828337874</v>
      </c>
      <c r="E11" s="18">
        <f t="shared" si="0"/>
        <v>248.17288828337874</v>
      </c>
    </row>
    <row r="12" spans="1:5" x14ac:dyDescent="0.35">
      <c r="A12" s="7" t="s">
        <v>12</v>
      </c>
      <c r="B12" s="8" t="s">
        <v>3</v>
      </c>
      <c r="C12" s="7">
        <v>182158.9</v>
      </c>
      <c r="D12" s="7">
        <v>182158.9</v>
      </c>
      <c r="E12" s="7">
        <v>182158.9</v>
      </c>
    </row>
    <row r="13" spans="1:5" x14ac:dyDescent="0.35">
      <c r="A13" s="10" t="s">
        <v>1</v>
      </c>
      <c r="B13" s="11"/>
      <c r="C13" s="9"/>
      <c r="D13" s="9"/>
      <c r="E13" s="9"/>
    </row>
    <row r="14" spans="1:5" x14ac:dyDescent="0.35">
      <c r="A14" s="7" t="s">
        <v>13</v>
      </c>
      <c r="B14" s="8" t="s">
        <v>3</v>
      </c>
      <c r="C14" s="7">
        <f>34598+98682+1348+6614+451+830+4750</f>
        <v>147273</v>
      </c>
      <c r="D14" s="7">
        <v>147273</v>
      </c>
      <c r="E14" s="7">
        <f>D14</f>
        <v>147273</v>
      </c>
    </row>
    <row r="15" spans="1:5" x14ac:dyDescent="0.35">
      <c r="A15" s="10" t="s">
        <v>2</v>
      </c>
      <c r="B15" s="11"/>
      <c r="C15" s="9"/>
      <c r="D15" s="9"/>
      <c r="E15" s="9"/>
    </row>
    <row r="16" spans="1:5" ht="18.75" customHeight="1" x14ac:dyDescent="0.35">
      <c r="A16" s="9" t="s">
        <v>14</v>
      </c>
      <c r="B16" s="8" t="s">
        <v>3</v>
      </c>
      <c r="C16" s="9">
        <v>11346</v>
      </c>
      <c r="D16" s="9">
        <v>11346</v>
      </c>
      <c r="E16" s="9">
        <f>D16</f>
        <v>11346</v>
      </c>
    </row>
    <row r="17" spans="1:7" ht="18.75" customHeight="1" x14ac:dyDescent="0.35">
      <c r="A17" s="12" t="s">
        <v>5</v>
      </c>
      <c r="B17" s="13" t="s">
        <v>4</v>
      </c>
      <c r="C17" s="9">
        <v>6</v>
      </c>
      <c r="D17" s="9">
        <v>6</v>
      </c>
      <c r="E17" s="9">
        <v>6</v>
      </c>
    </row>
    <row r="18" spans="1:7" ht="18.75" customHeight="1" x14ac:dyDescent="0.35">
      <c r="A18" s="12" t="s">
        <v>38</v>
      </c>
      <c r="B18" s="8" t="s">
        <v>39</v>
      </c>
      <c r="C18" s="18">
        <f>C16/C17/12</f>
        <v>157.58333333333334</v>
      </c>
      <c r="D18" s="18">
        <f>D16/D17/12</f>
        <v>157.58333333333334</v>
      </c>
      <c r="E18" s="18">
        <f>D18</f>
        <v>157.58333333333334</v>
      </c>
    </row>
    <row r="19" spans="1:7" ht="18.75" customHeight="1" x14ac:dyDescent="0.35">
      <c r="A19" s="9" t="s">
        <v>28</v>
      </c>
      <c r="B19" s="8" t="s">
        <v>3</v>
      </c>
      <c r="C19" s="9">
        <f>98361+8184.8</f>
        <v>106545.8</v>
      </c>
      <c r="D19" s="20">
        <f>C19</f>
        <v>106545.8</v>
      </c>
      <c r="E19" s="9">
        <f>D19</f>
        <v>106545.8</v>
      </c>
    </row>
    <row r="20" spans="1:7" ht="18.75" customHeight="1" x14ac:dyDescent="0.35">
      <c r="A20" s="12" t="s">
        <v>5</v>
      </c>
      <c r="B20" s="13" t="s">
        <v>4</v>
      </c>
      <c r="C20" s="9">
        <v>53</v>
      </c>
      <c r="D20" s="9">
        <v>53</v>
      </c>
      <c r="E20" s="9">
        <v>53</v>
      </c>
    </row>
    <row r="21" spans="1:7" ht="18.75" customHeight="1" x14ac:dyDescent="0.35">
      <c r="A21" s="12" t="s">
        <v>38</v>
      </c>
      <c r="B21" s="8" t="s">
        <v>39</v>
      </c>
      <c r="C21" s="18">
        <f>C19/C20/12</f>
        <v>167.52484276729561</v>
      </c>
      <c r="D21" s="17">
        <f>D19/D20/12</f>
        <v>167.52484276729561</v>
      </c>
      <c r="E21" s="17">
        <f>E19/E20/12</f>
        <v>167.52484276729561</v>
      </c>
    </row>
    <row r="22" spans="1:7" ht="18.75" customHeight="1" x14ac:dyDescent="0.35">
      <c r="A22" s="16" t="s">
        <v>33</v>
      </c>
      <c r="B22" s="8" t="s">
        <v>3</v>
      </c>
      <c r="C22" s="9">
        <v>17479.599999999999</v>
      </c>
      <c r="D22" s="9">
        <f>(1398.3*12)+700</f>
        <v>17479.599999999999</v>
      </c>
      <c r="E22" s="9">
        <f>D22</f>
        <v>17479.599999999999</v>
      </c>
    </row>
    <row r="23" spans="1:7" ht="18.75" customHeight="1" x14ac:dyDescent="0.35">
      <c r="A23" s="12" t="s">
        <v>5</v>
      </c>
      <c r="B23" s="13" t="s">
        <v>4</v>
      </c>
      <c r="C23" s="9">
        <v>21.5</v>
      </c>
      <c r="D23" s="9">
        <v>21.5</v>
      </c>
      <c r="E23" s="9">
        <v>21.5</v>
      </c>
    </row>
    <row r="24" spans="1:7" ht="18.75" customHeight="1" x14ac:dyDescent="0.35">
      <c r="A24" s="12" t="s">
        <v>38</v>
      </c>
      <c r="B24" s="8" t="s">
        <v>39</v>
      </c>
      <c r="C24" s="18">
        <f>C22/C23/12</f>
        <v>67.750387596899216</v>
      </c>
      <c r="D24" s="18">
        <f>D22/D23/12</f>
        <v>67.750387596899216</v>
      </c>
      <c r="E24" s="18">
        <f>D24</f>
        <v>67.750387596899216</v>
      </c>
    </row>
    <row r="25" spans="1:7" ht="18.75" customHeight="1" x14ac:dyDescent="0.35">
      <c r="A25" s="9" t="s">
        <v>29</v>
      </c>
      <c r="B25" s="8" t="s">
        <v>3</v>
      </c>
      <c r="C25" s="9">
        <f>991.8*12</f>
        <v>11901.599999999999</v>
      </c>
      <c r="D25" s="9">
        <f>C25</f>
        <v>11901.599999999999</v>
      </c>
      <c r="E25" s="9">
        <f>D25</f>
        <v>11901.599999999999</v>
      </c>
    </row>
    <row r="26" spans="1:7" ht="18.75" customHeight="1" x14ac:dyDescent="0.35">
      <c r="A26" s="12" t="s">
        <v>5</v>
      </c>
      <c r="B26" s="13" t="s">
        <v>4</v>
      </c>
      <c r="C26" s="9">
        <v>19.809999999999999</v>
      </c>
      <c r="D26" s="9">
        <v>19.809999999999999</v>
      </c>
      <c r="E26" s="9">
        <v>19.809999999999999</v>
      </c>
      <c r="G26" s="19"/>
    </row>
    <row r="27" spans="1:7" ht="18.75" customHeight="1" x14ac:dyDescent="0.35">
      <c r="A27" s="12" t="s">
        <v>38</v>
      </c>
      <c r="B27" s="8" t="s">
        <v>39</v>
      </c>
      <c r="C27" s="18">
        <f>C25/C26/12</f>
        <v>50.06562342251388</v>
      </c>
      <c r="D27" s="18">
        <f>D25/D26/12</f>
        <v>50.06562342251388</v>
      </c>
      <c r="E27" s="9">
        <v>55.95</v>
      </c>
    </row>
    <row r="28" spans="1:7" ht="18.75" customHeight="1" x14ac:dyDescent="0.35">
      <c r="A28" s="7" t="s">
        <v>6</v>
      </c>
      <c r="B28" s="8" t="s">
        <v>3</v>
      </c>
      <c r="C28" s="9">
        <f>7633+4318+1947</f>
        <v>13898</v>
      </c>
      <c r="D28" s="9">
        <f>830+1273+630+298+3835+2311+952+46+27+12+275+142+67</f>
        <v>10698</v>
      </c>
      <c r="E28" s="9">
        <f>D28</f>
        <v>10698</v>
      </c>
    </row>
    <row r="29" spans="1:7" ht="33.75" customHeight="1" x14ac:dyDescent="0.35">
      <c r="A29" s="14" t="s">
        <v>47</v>
      </c>
      <c r="B29" s="8" t="s">
        <v>3</v>
      </c>
      <c r="C29" s="9">
        <f>7815+961</f>
        <v>8776</v>
      </c>
      <c r="D29" s="9">
        <f>C29</f>
        <v>8776</v>
      </c>
      <c r="E29" s="9">
        <f>C29</f>
        <v>8776</v>
      </c>
    </row>
    <row r="30" spans="1:7" ht="18.75" customHeight="1" x14ac:dyDescent="0.35">
      <c r="A30" s="14" t="s">
        <v>8</v>
      </c>
      <c r="B30" s="8" t="s">
        <v>3</v>
      </c>
      <c r="C30" s="9">
        <v>1008</v>
      </c>
      <c r="D30" s="9">
        <v>1008</v>
      </c>
      <c r="E30" s="9">
        <v>1008</v>
      </c>
    </row>
    <row r="31" spans="1:7" ht="33.75" customHeight="1" x14ac:dyDescent="0.35">
      <c r="A31" s="14" t="s">
        <v>9</v>
      </c>
      <c r="B31" s="8" t="s">
        <v>3</v>
      </c>
      <c r="C31" s="9">
        <v>0</v>
      </c>
      <c r="D31" s="9">
        <v>0</v>
      </c>
      <c r="E31" s="9">
        <v>0</v>
      </c>
    </row>
    <row r="32" spans="1:7" ht="36.6" x14ac:dyDescent="0.35">
      <c r="A32" s="14" t="s">
        <v>10</v>
      </c>
      <c r="B32" s="8" t="s">
        <v>3</v>
      </c>
      <c r="C32" s="9">
        <f>C33+C40+C41+C46+302.1</f>
        <v>11203.9</v>
      </c>
      <c r="D32" s="9">
        <f>C32</f>
        <v>11203.9</v>
      </c>
      <c r="E32" s="9">
        <f>D32</f>
        <v>11203.9</v>
      </c>
    </row>
    <row r="33" spans="1:5" x14ac:dyDescent="0.35">
      <c r="A33" s="27" t="s">
        <v>53</v>
      </c>
      <c r="B33" s="8" t="s">
        <v>3</v>
      </c>
      <c r="C33" s="9">
        <v>544</v>
      </c>
      <c r="D33" s="9">
        <v>544</v>
      </c>
      <c r="E33" s="9">
        <v>544</v>
      </c>
    </row>
    <row r="34" spans="1:5" x14ac:dyDescent="0.35">
      <c r="A34" s="25" t="s">
        <v>54</v>
      </c>
      <c r="B34" s="8" t="s">
        <v>3</v>
      </c>
      <c r="C34" s="26">
        <v>134</v>
      </c>
      <c r="D34" s="26">
        <v>134</v>
      </c>
      <c r="E34" s="26">
        <v>134</v>
      </c>
    </row>
    <row r="35" spans="1:5" x14ac:dyDescent="0.35">
      <c r="A35" s="25" t="s">
        <v>55</v>
      </c>
      <c r="B35" s="8" t="s">
        <v>3</v>
      </c>
      <c r="C35" s="26">
        <v>72.2</v>
      </c>
      <c r="D35" s="26">
        <v>72.2</v>
      </c>
      <c r="E35" s="26">
        <v>72.2</v>
      </c>
    </row>
    <row r="36" spans="1:5" x14ac:dyDescent="0.35">
      <c r="A36" s="25" t="s">
        <v>56</v>
      </c>
      <c r="B36" s="8" t="s">
        <v>3</v>
      </c>
      <c r="C36" s="26">
        <v>48.6</v>
      </c>
      <c r="D36" s="26">
        <v>48.6</v>
      </c>
      <c r="E36" s="26">
        <v>48.6</v>
      </c>
    </row>
    <row r="37" spans="1:5" x14ac:dyDescent="0.35">
      <c r="A37" s="25" t="s">
        <v>57</v>
      </c>
      <c r="B37" s="8" t="s">
        <v>3</v>
      </c>
      <c r="C37" s="26">
        <v>76.3</v>
      </c>
      <c r="D37" s="26">
        <v>76.3</v>
      </c>
      <c r="E37" s="26">
        <v>76.3</v>
      </c>
    </row>
    <row r="38" spans="1:5" x14ac:dyDescent="0.35">
      <c r="A38" s="25" t="s">
        <v>58</v>
      </c>
      <c r="B38" s="8" t="s">
        <v>3</v>
      </c>
      <c r="C38" s="26">
        <v>86.2</v>
      </c>
      <c r="D38" s="26">
        <v>86.2</v>
      </c>
      <c r="E38" s="26">
        <v>86.2</v>
      </c>
    </row>
    <row r="39" spans="1:5" x14ac:dyDescent="0.35">
      <c r="A39" s="25" t="s">
        <v>59</v>
      </c>
      <c r="B39" s="8" t="s">
        <v>3</v>
      </c>
      <c r="C39" s="26">
        <v>126.7</v>
      </c>
      <c r="D39" s="26">
        <v>126.7</v>
      </c>
      <c r="E39" s="26">
        <v>126.7</v>
      </c>
    </row>
    <row r="40" spans="1:5" x14ac:dyDescent="0.35">
      <c r="A40" s="24" t="s">
        <v>64</v>
      </c>
      <c r="B40" s="8" t="s">
        <v>3</v>
      </c>
      <c r="C40" s="9">
        <f>5471+140+67</f>
        <v>5678</v>
      </c>
      <c r="D40" s="9">
        <f>C40</f>
        <v>5678</v>
      </c>
      <c r="E40" s="9">
        <f>D40</f>
        <v>5678</v>
      </c>
    </row>
    <row r="41" spans="1:5" ht="36" x14ac:dyDescent="0.35">
      <c r="A41" s="24" t="s">
        <v>65</v>
      </c>
      <c r="B41" s="8" t="s">
        <v>3</v>
      </c>
      <c r="C41" s="9">
        <v>4615</v>
      </c>
      <c r="D41" s="9">
        <f>C41</f>
        <v>4615</v>
      </c>
      <c r="E41" s="9">
        <f>D41</f>
        <v>4615</v>
      </c>
    </row>
    <row r="42" spans="1:5" x14ac:dyDescent="0.35">
      <c r="A42" s="25" t="s">
        <v>60</v>
      </c>
      <c r="B42" s="8" t="s">
        <v>3</v>
      </c>
      <c r="C42" s="26">
        <f>3937.8-660</f>
        <v>3277.8</v>
      </c>
      <c r="D42" s="26">
        <f>3937.8-660</f>
        <v>3277.8</v>
      </c>
      <c r="E42" s="26">
        <f>3937.8-660</f>
        <v>3277.8</v>
      </c>
    </row>
    <row r="43" spans="1:5" x14ac:dyDescent="0.35">
      <c r="A43" s="25" t="s">
        <v>61</v>
      </c>
      <c r="B43" s="8" t="s">
        <v>3</v>
      </c>
      <c r="C43" s="26">
        <v>196</v>
      </c>
      <c r="D43" s="26">
        <v>196</v>
      </c>
      <c r="E43" s="26">
        <v>196</v>
      </c>
    </row>
    <row r="44" spans="1:5" x14ac:dyDescent="0.35">
      <c r="A44" s="25" t="s">
        <v>62</v>
      </c>
      <c r="B44" s="8" t="s">
        <v>3</v>
      </c>
      <c r="C44" s="26">
        <f>281.2+660</f>
        <v>941.2</v>
      </c>
      <c r="D44" s="26">
        <f>281.2+660</f>
        <v>941.2</v>
      </c>
      <c r="E44" s="26">
        <f>281.2+660</f>
        <v>941.2</v>
      </c>
    </row>
    <row r="45" spans="1:5" x14ac:dyDescent="0.35">
      <c r="A45" s="26" t="s">
        <v>63</v>
      </c>
      <c r="B45" s="8" t="s">
        <v>3</v>
      </c>
      <c r="C45" s="26">
        <v>200</v>
      </c>
      <c r="D45" s="26">
        <v>200</v>
      </c>
      <c r="E45" s="26">
        <v>200</v>
      </c>
    </row>
    <row r="46" spans="1:5" x14ac:dyDescent="0.35">
      <c r="A46" s="9" t="s">
        <v>66</v>
      </c>
      <c r="B46" s="8" t="s">
        <v>3</v>
      </c>
      <c r="C46" s="9">
        <v>64.8</v>
      </c>
      <c r="D46" s="9">
        <v>64.8</v>
      </c>
      <c r="E46" s="9">
        <v>64.8</v>
      </c>
    </row>
    <row r="47" spans="1:5" x14ac:dyDescent="0.35">
      <c r="A47" s="23"/>
    </row>
    <row r="48" spans="1:5" x14ac:dyDescent="0.35">
      <c r="A48" s="2" t="s">
        <v>48</v>
      </c>
      <c r="C48" s="2" t="s">
        <v>49</v>
      </c>
    </row>
    <row r="50" spans="1:3" x14ac:dyDescent="0.35">
      <c r="A50" s="2" t="s">
        <v>50</v>
      </c>
      <c r="C50" s="2" t="s">
        <v>51</v>
      </c>
    </row>
  </sheetData>
  <mergeCells count="6">
    <mergeCell ref="A1:E1"/>
    <mergeCell ref="A2:E2"/>
    <mergeCell ref="A4:E4"/>
    <mergeCell ref="A8:A9"/>
    <mergeCell ref="B8:B9"/>
    <mergeCell ref="C8:E8"/>
  </mergeCells>
  <pageMargins left="0.7" right="0.7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дошкольное</vt:lpstr>
      <vt:lpstr>среднее</vt:lpstr>
      <vt:lpstr>дополнительное образование</vt:lpstr>
      <vt:lpstr>ТиПО</vt:lpstr>
      <vt:lpstr>вузы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2020-01-10T07:16:53Z</dcterms:modified>
</cp:coreProperties>
</file>